
<file path=[Content_Types].xml><?xml version="1.0" encoding="utf-8"?>
<Types xmlns="http://schemas.openxmlformats.org/package/2006/content-types">
  <Override PartName="/xl/activeX/activeX2.bin" ContentType="application/vnd.ms-office.activeX"/>
  <Override PartName="/xl/activeX/activeX4.bin" ContentType="application/vnd.ms-office.activeX"/>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activeX/activeX7.xml" ContentType="application/vnd.ms-office.activeX+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activeX/activeX5.xml" ContentType="application/vnd.ms-office.activeX+xml"/>
  <Override PartName="/xl/activeX/activeX6.xml" ContentType="application/vnd.ms-office.activeX+xml"/>
  <Default Extension="emf" ContentType="image/x-emf"/>
  <Override PartName="/xl/vbaProject.bin" ContentType="application/vnd.ms-office.vbaProject"/>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trlProps/ctrlProp15.xml" ContentType="application/vnd.ms-excel.controlproperties+xml"/>
  <Override PartName="/xl/ctrlProps/ctrlProp16.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trlProps/ctrlProp14.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13.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1.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12.xml" ContentType="application/vnd.ms-excel.controlproperties+xml"/>
  <Override PartName="/xl/sharedStrings.xml" ContentType="application/vnd.openxmlformats-officedocument.spreadsheetml.sharedStrings+xml"/>
  <Override PartName="/xl/activeX/activeX7.bin" ContentType="application/vnd.ms-office.activeX"/>
  <Override PartName="/xl/activeX/activeX8.bin" ContentType="application/vnd.ms-office.activeX"/>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activeX/activeX5.bin" ContentType="application/vnd.ms-office.activeX"/>
  <Override PartName="/xl/activeX/activeX6.bin" ContentType="application/vnd.ms-office.activeX"/>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activeX/activeX3.bin" ContentType="application/vnd.ms-office.activeX"/>
  <Override PartName="/xl/activeX/activeX1.bin" ContentType="application/vnd.ms-office.activeX"/>
  <Override PartName="/xl/activeX/activeX8.xml" ContentType="application/vnd.ms-office.activeX+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ThisWorkbook" defaultThemeVersion="124226"/>
  <bookViews>
    <workbookView xWindow="-120" yWindow="-120" windowWidth="19440" windowHeight="11040"/>
  </bookViews>
  <sheets>
    <sheet name="Results" sheetId="1" r:id="rId1"/>
    <sheet name="Instructions" sheetId="4" r:id="rId2"/>
    <sheet name="Round Draws" sheetId="5" state="hidden" r:id="rId3"/>
    <sheet name="Armees" sheetId="2" r:id="rId4"/>
    <sheet name="Module1" sheetId="6" state="veryHidden" r:id=""/>
    <sheet name="Module2" sheetId="7" state="veryHidden" r:id=""/>
    <sheet name="Module3" sheetId="8" state="veryHidden" r:id=""/>
    <sheet name="Module4" sheetId="9" state="veryHidden" r:id=""/>
    <sheet name="Module5" sheetId="10" state="veryHidden" r:id=""/>
    <sheet name="Round 1" sheetId="11" r:id="rId5"/>
    <sheet name="Round 2" sheetId="12" r:id="rId6"/>
    <sheet name="Round 3" sheetId="13" r:id="rId7"/>
    <sheet name="Round 4" sheetId="14" r:id="rId8"/>
    <sheet name="Round 5" sheetId="15" r:id="rId9"/>
    <sheet name="Round 6" sheetId="17" r:id="rId10"/>
    <sheet name="Round 7" sheetId="18" r:id="rId11"/>
    <sheet name="Round 8" sheetId="19" r:id="rId12"/>
    <sheet name="Sheet1" sheetId="20" r:id="rId13"/>
  </sheets>
  <definedNames>
    <definedName name="_xlnm._FilterDatabase" localSheetId="9" hidden="1">'Round 1'!$M$1:$M$76</definedName>
    <definedName name="_xlnm._FilterDatabase" localSheetId="10" hidden="1">'Round 2'!$M$1:$M$76</definedName>
    <definedName name="_xlnm._FilterDatabase" localSheetId="11" hidden="1">'Round 3'!$M$1:$M$76</definedName>
    <definedName name="_xlnm._FilterDatabase" localSheetId="12" hidden="1">'Round 4'!$M$1:$M$76</definedName>
    <definedName name="_xlnm._FilterDatabase" localSheetId="13" hidden="1">'Round 5'!$M$1:$M$76</definedName>
    <definedName name="_xlnm._FilterDatabase" localSheetId="14" hidden="1">'Round 6'!$M$1:$M$79</definedName>
    <definedName name="_xlnm._FilterDatabase" localSheetId="15" hidden="1">'Round 7'!$M$1:$M$79</definedName>
    <definedName name="_xlnm._FilterDatabase" localSheetId="16" hidden="1">'Round 8'!$M$1:$M$126</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H19" i="1"/>
  <c r="AH18"/>
  <c r="AH17"/>
  <c r="AH13"/>
  <c r="AH12"/>
  <c r="AH11"/>
  <c r="AH34"/>
  <c r="AH33"/>
  <c r="AH32"/>
  <c r="AH22"/>
  <c r="AH21"/>
  <c r="AH20"/>
  <c r="AH10"/>
  <c r="AH9"/>
  <c r="AH8"/>
  <c r="AH25"/>
  <c r="AH24"/>
  <c r="AH23"/>
  <c r="AH16"/>
  <c r="AH15"/>
  <c r="AH14"/>
  <c r="AH31"/>
  <c r="AH30"/>
  <c r="AH29"/>
  <c r="AA25"/>
  <c r="AA24"/>
  <c r="AA23"/>
  <c r="AA31"/>
  <c r="AA30"/>
  <c r="AA29"/>
  <c r="AA10"/>
  <c r="AA9"/>
  <c r="AA8"/>
  <c r="AA16"/>
  <c r="AA15"/>
  <c r="AA14"/>
  <c r="T19"/>
  <c r="T18"/>
  <c r="T17"/>
  <c r="T13"/>
  <c r="T12"/>
  <c r="T11"/>
  <c r="T34"/>
  <c r="T33"/>
  <c r="T32"/>
  <c r="T22"/>
  <c r="T21"/>
  <c r="T20"/>
  <c r="T25"/>
  <c r="T24"/>
  <c r="T23"/>
  <c r="T31"/>
  <c r="T30"/>
  <c r="T29"/>
  <c r="T10"/>
  <c r="T9"/>
  <c r="T8"/>
  <c r="T16"/>
  <c r="T15"/>
  <c r="T14"/>
  <c r="BL28"/>
  <c r="BJ28"/>
  <c r="BH28"/>
  <c r="BG28"/>
  <c r="BE28"/>
  <c r="BC28"/>
  <c r="BA28"/>
  <c r="AZ28"/>
  <c r="AX28"/>
  <c r="AV28"/>
  <c r="AT28"/>
  <c r="AS28"/>
  <c r="AQ28"/>
  <c r="AO28"/>
  <c r="AM28"/>
  <c r="AL28"/>
  <c r="AJ28"/>
  <c r="AH28"/>
  <c r="AF28"/>
  <c r="AE28"/>
  <c r="AC28"/>
  <c r="AA28"/>
  <c r="Y28"/>
  <c r="X28"/>
  <c r="V28"/>
  <c r="T28"/>
  <c r="R28"/>
  <c r="Q28"/>
  <c r="O28"/>
  <c r="M28"/>
  <c r="K28"/>
  <c r="J28"/>
  <c r="G28"/>
  <c r="F25" i="11" s="1"/>
  <c r="BL27" i="1"/>
  <c r="BJ27"/>
  <c r="BH27"/>
  <c r="BG27"/>
  <c r="BE27"/>
  <c r="BC27"/>
  <c r="BA27"/>
  <c r="AZ27"/>
  <c r="AX27"/>
  <c r="AV27"/>
  <c r="AT27"/>
  <c r="AS27"/>
  <c r="AQ27"/>
  <c r="AO27"/>
  <c r="AM27"/>
  <c r="AL27"/>
  <c r="AJ27"/>
  <c r="AH27"/>
  <c r="AF27"/>
  <c r="AE27"/>
  <c r="AC27"/>
  <c r="AA27"/>
  <c r="Y27"/>
  <c r="X27"/>
  <c r="V27"/>
  <c r="T27"/>
  <c r="R27"/>
  <c r="Q27"/>
  <c r="O27"/>
  <c r="M27"/>
  <c r="K27"/>
  <c r="J27"/>
  <c r="G27"/>
  <c r="BL26"/>
  <c r="BJ26"/>
  <c r="BH26"/>
  <c r="BG26"/>
  <c r="BE26"/>
  <c r="BC26"/>
  <c r="BA26"/>
  <c r="AZ26"/>
  <c r="AX26"/>
  <c r="AV26"/>
  <c r="AT26"/>
  <c r="AS26"/>
  <c r="AQ26"/>
  <c r="AO26"/>
  <c r="AM26"/>
  <c r="AL26"/>
  <c r="AJ26"/>
  <c r="AH26"/>
  <c r="AF26"/>
  <c r="AE26"/>
  <c r="AC26"/>
  <c r="AA26"/>
  <c r="Y26"/>
  <c r="X26"/>
  <c r="V26"/>
  <c r="T26"/>
  <c r="R26"/>
  <c r="Q26"/>
  <c r="O26"/>
  <c r="M26"/>
  <c r="K26"/>
  <c r="J26"/>
  <c r="G26"/>
  <c r="BL37"/>
  <c r="BJ37"/>
  <c r="BH37"/>
  <c r="BG37"/>
  <c r="BE37"/>
  <c r="BC37"/>
  <c r="BA37"/>
  <c r="AZ37"/>
  <c r="AX37"/>
  <c r="AV37"/>
  <c r="AT37"/>
  <c r="AS37"/>
  <c r="AQ37"/>
  <c r="AO37"/>
  <c r="AM37"/>
  <c r="AL37"/>
  <c r="AJ37"/>
  <c r="AH37"/>
  <c r="AF37"/>
  <c r="AE37"/>
  <c r="AC37"/>
  <c r="AA37"/>
  <c r="Y37"/>
  <c r="X37"/>
  <c r="V37"/>
  <c r="T37"/>
  <c r="R37"/>
  <c r="Q37"/>
  <c r="O37"/>
  <c r="M37"/>
  <c r="K37"/>
  <c r="J37"/>
  <c r="G37"/>
  <c r="BL36"/>
  <c r="BJ36"/>
  <c r="BH36"/>
  <c r="BG36"/>
  <c r="BE36"/>
  <c r="BC36"/>
  <c r="BA36"/>
  <c r="AZ36"/>
  <c r="AX36"/>
  <c r="AV36"/>
  <c r="AT36"/>
  <c r="AS36"/>
  <c r="AQ36"/>
  <c r="AO36"/>
  <c r="AM36"/>
  <c r="AL36"/>
  <c r="AJ36"/>
  <c r="AH36"/>
  <c r="AF36"/>
  <c r="AE36"/>
  <c r="AC36"/>
  <c r="AA36"/>
  <c r="Y36"/>
  <c r="X36"/>
  <c r="V36"/>
  <c r="T36"/>
  <c r="R36"/>
  <c r="Q36"/>
  <c r="O36"/>
  <c r="M36"/>
  <c r="K36"/>
  <c r="J36"/>
  <c r="G36"/>
  <c r="F33" i="13" s="1"/>
  <c r="BL35" i="1"/>
  <c r="BJ35"/>
  <c r="BH35"/>
  <c r="BG35"/>
  <c r="BE35"/>
  <c r="BC35"/>
  <c r="BA35"/>
  <c r="AZ35"/>
  <c r="AX35"/>
  <c r="AV35"/>
  <c r="AT35"/>
  <c r="AS35"/>
  <c r="AQ35"/>
  <c r="AO35"/>
  <c r="AM35"/>
  <c r="AL35"/>
  <c r="AJ35"/>
  <c r="AH35"/>
  <c r="AF35"/>
  <c r="AE35"/>
  <c r="AC35"/>
  <c r="AA35"/>
  <c r="Y35"/>
  <c r="X35"/>
  <c r="V35"/>
  <c r="T35"/>
  <c r="R35"/>
  <c r="Q35"/>
  <c r="O35"/>
  <c r="M35"/>
  <c r="K35"/>
  <c r="J35"/>
  <c r="G35"/>
  <c r="F32" i="11" s="1"/>
  <c r="BN61" i="1"/>
  <c r="BL61"/>
  <c r="BJ61"/>
  <c r="BH61"/>
  <c r="BG61"/>
  <c r="BE61"/>
  <c r="BC61"/>
  <c r="BA61"/>
  <c r="AZ61"/>
  <c r="AX61"/>
  <c r="AV61"/>
  <c r="AT61"/>
  <c r="AS61"/>
  <c r="AQ61"/>
  <c r="AO61"/>
  <c r="AM61"/>
  <c r="AL61"/>
  <c r="AJ61"/>
  <c r="AH61"/>
  <c r="AF61"/>
  <c r="AE61"/>
  <c r="AC61"/>
  <c r="AA61"/>
  <c r="Y61"/>
  <c r="X61"/>
  <c r="V61"/>
  <c r="T61"/>
  <c r="R61"/>
  <c r="Q61"/>
  <c r="O61"/>
  <c r="M61"/>
  <c r="K61"/>
  <c r="J61"/>
  <c r="G61"/>
  <c r="BN60"/>
  <c r="BL60"/>
  <c r="BJ60"/>
  <c r="BH60"/>
  <c r="BG60"/>
  <c r="BE60"/>
  <c r="BC60"/>
  <c r="BA60"/>
  <c r="AZ60"/>
  <c r="AX60"/>
  <c r="AV60"/>
  <c r="AT60"/>
  <c r="AS60"/>
  <c r="AQ60"/>
  <c r="AO60"/>
  <c r="AM60"/>
  <c r="AL60"/>
  <c r="AJ60"/>
  <c r="AH60"/>
  <c r="AF60"/>
  <c r="AE60"/>
  <c r="AC60"/>
  <c r="AA60"/>
  <c r="Y60"/>
  <c r="X60"/>
  <c r="V60"/>
  <c r="T60"/>
  <c r="R60"/>
  <c r="Q60"/>
  <c r="O60"/>
  <c r="M60"/>
  <c r="K60"/>
  <c r="J60"/>
  <c r="G60"/>
  <c r="F57" i="11" s="1"/>
  <c r="BN59" i="1"/>
  <c r="BL59"/>
  <c r="BJ59"/>
  <c r="BH59"/>
  <c r="BG59"/>
  <c r="BE59"/>
  <c r="BC59"/>
  <c r="BA59"/>
  <c r="AZ59"/>
  <c r="AX59"/>
  <c r="AV59"/>
  <c r="AT59"/>
  <c r="AS59"/>
  <c r="AQ59"/>
  <c r="AO59"/>
  <c r="AM59"/>
  <c r="AL59"/>
  <c r="AJ59"/>
  <c r="AH59"/>
  <c r="AF59"/>
  <c r="AE59"/>
  <c r="AC59"/>
  <c r="AA59"/>
  <c r="Y59"/>
  <c r="X59"/>
  <c r="V59"/>
  <c r="T59"/>
  <c r="R59"/>
  <c r="Q59"/>
  <c r="O59"/>
  <c r="M59"/>
  <c r="K59"/>
  <c r="J59"/>
  <c r="G59"/>
  <c r="BN58"/>
  <c r="BL58"/>
  <c r="BJ58"/>
  <c r="BH58"/>
  <c r="BG58"/>
  <c r="BE58"/>
  <c r="BC58"/>
  <c r="BA58"/>
  <c r="AZ58"/>
  <c r="AX58"/>
  <c r="AV58"/>
  <c r="AT58"/>
  <c r="AS58"/>
  <c r="AQ58"/>
  <c r="AO58"/>
  <c r="AM58"/>
  <c r="AL58"/>
  <c r="AJ58"/>
  <c r="AH58"/>
  <c r="AF58"/>
  <c r="AE58"/>
  <c r="AC58"/>
  <c r="AA58"/>
  <c r="Y58"/>
  <c r="X58"/>
  <c r="V58"/>
  <c r="T58"/>
  <c r="R58"/>
  <c r="Q58"/>
  <c r="O58"/>
  <c r="M58"/>
  <c r="K58"/>
  <c r="J58"/>
  <c r="G58"/>
  <c r="F55" i="11" s="1"/>
  <c r="BN57" i="1"/>
  <c r="BL57"/>
  <c r="BJ57"/>
  <c r="BH57"/>
  <c r="BG57"/>
  <c r="BE57"/>
  <c r="BC57"/>
  <c r="BA57"/>
  <c r="AZ57"/>
  <c r="AX57"/>
  <c r="AV57"/>
  <c r="AT57"/>
  <c r="AS57"/>
  <c r="AQ57"/>
  <c r="AO57"/>
  <c r="AM57"/>
  <c r="AL57"/>
  <c r="AJ57"/>
  <c r="AH57"/>
  <c r="AF57"/>
  <c r="AE57"/>
  <c r="AC57"/>
  <c r="AA57"/>
  <c r="Y57"/>
  <c r="X57"/>
  <c r="V57"/>
  <c r="T57"/>
  <c r="R57"/>
  <c r="Q57"/>
  <c r="O57"/>
  <c r="M57"/>
  <c r="K57"/>
  <c r="J57"/>
  <c r="G57"/>
  <c r="BN56"/>
  <c r="BL56"/>
  <c r="BJ56"/>
  <c r="BH56"/>
  <c r="BG56"/>
  <c r="BE56"/>
  <c r="BC56"/>
  <c r="BA56"/>
  <c r="AZ56"/>
  <c r="AX56"/>
  <c r="AV56"/>
  <c r="AT56"/>
  <c r="AS56"/>
  <c r="AQ56"/>
  <c r="AO56"/>
  <c r="AM56"/>
  <c r="AL56"/>
  <c r="AJ56"/>
  <c r="AH56"/>
  <c r="AF56"/>
  <c r="AE56"/>
  <c r="AC56"/>
  <c r="AA56"/>
  <c r="Y56"/>
  <c r="X56"/>
  <c r="V56"/>
  <c r="T56"/>
  <c r="R56"/>
  <c r="Q56"/>
  <c r="O56"/>
  <c r="M56"/>
  <c r="K56"/>
  <c r="J56"/>
  <c r="G56"/>
  <c r="F53" i="13" s="1"/>
  <c r="BN55" i="1"/>
  <c r="BL55"/>
  <c r="BJ55"/>
  <c r="BH55"/>
  <c r="BG55"/>
  <c r="BE55"/>
  <c r="BC55"/>
  <c r="BA55"/>
  <c r="AZ55"/>
  <c r="AX55"/>
  <c r="AV55"/>
  <c r="AT55"/>
  <c r="AS55"/>
  <c r="AQ55"/>
  <c r="AO55"/>
  <c r="AM55"/>
  <c r="AL55"/>
  <c r="AJ55"/>
  <c r="AH55"/>
  <c r="AF55"/>
  <c r="AE55"/>
  <c r="AC55"/>
  <c r="AA55"/>
  <c r="Y55"/>
  <c r="X55"/>
  <c r="V55"/>
  <c r="T55"/>
  <c r="R55"/>
  <c r="Q55"/>
  <c r="O55"/>
  <c r="M55"/>
  <c r="K55"/>
  <c r="J55"/>
  <c r="G55"/>
  <c r="BN54"/>
  <c r="BL54"/>
  <c r="BJ54"/>
  <c r="BH54"/>
  <c r="BG54"/>
  <c r="BE54"/>
  <c r="BC54"/>
  <c r="BA54"/>
  <c r="AZ54"/>
  <c r="AX54"/>
  <c r="AV54"/>
  <c r="AT54"/>
  <c r="AS54"/>
  <c r="AQ54"/>
  <c r="AO54"/>
  <c r="AM54"/>
  <c r="AL54"/>
  <c r="AJ54"/>
  <c r="AH54"/>
  <c r="AF54"/>
  <c r="AE54"/>
  <c r="AC54"/>
  <c r="AA54"/>
  <c r="Y54"/>
  <c r="X54"/>
  <c r="V54"/>
  <c r="T54"/>
  <c r="R54"/>
  <c r="Q54"/>
  <c r="O54"/>
  <c r="M54"/>
  <c r="K54"/>
  <c r="J54"/>
  <c r="G54"/>
  <c r="F51" i="19" s="1"/>
  <c r="BN53" i="1"/>
  <c r="BL53"/>
  <c r="BJ53"/>
  <c r="BH53"/>
  <c r="BG53"/>
  <c r="BE53"/>
  <c r="BC53"/>
  <c r="BA53"/>
  <c r="AZ53"/>
  <c r="AX53"/>
  <c r="AV53"/>
  <c r="AT53"/>
  <c r="AS53"/>
  <c r="AQ53"/>
  <c r="AO53"/>
  <c r="AM53"/>
  <c r="AL53"/>
  <c r="AJ53"/>
  <c r="AH53"/>
  <c r="AF53"/>
  <c r="AE53"/>
  <c r="AC53"/>
  <c r="AA53"/>
  <c r="Y53"/>
  <c r="X53"/>
  <c r="V53"/>
  <c r="T53"/>
  <c r="R53"/>
  <c r="Q53"/>
  <c r="O53"/>
  <c r="M53"/>
  <c r="K53"/>
  <c r="J53"/>
  <c r="G53"/>
  <c r="BN52"/>
  <c r="BL52"/>
  <c r="BJ52"/>
  <c r="BH52"/>
  <c r="BG52"/>
  <c r="BE52"/>
  <c r="BC52"/>
  <c r="BA52"/>
  <c r="AZ52"/>
  <c r="AX52"/>
  <c r="AV52"/>
  <c r="AT52"/>
  <c r="AS52"/>
  <c r="AQ52"/>
  <c r="AO52"/>
  <c r="AM52"/>
  <c r="AL52"/>
  <c r="AJ52"/>
  <c r="AH52"/>
  <c r="AF52"/>
  <c r="AE52"/>
  <c r="AC52"/>
  <c r="AA52"/>
  <c r="Y52"/>
  <c r="X52"/>
  <c r="V52"/>
  <c r="T52"/>
  <c r="R52"/>
  <c r="Q52"/>
  <c r="O52"/>
  <c r="M52"/>
  <c r="K52"/>
  <c r="J52"/>
  <c r="G52"/>
  <c r="F49" i="17" s="1"/>
  <c r="BN51" i="1"/>
  <c r="BL51"/>
  <c r="BJ51"/>
  <c r="BH51"/>
  <c r="BG51"/>
  <c r="BE51"/>
  <c r="BC51"/>
  <c r="BA51"/>
  <c r="AZ51"/>
  <c r="AX51"/>
  <c r="AV51"/>
  <c r="AT51"/>
  <c r="AS51"/>
  <c r="AQ51"/>
  <c r="AO51"/>
  <c r="AM51"/>
  <c r="AL51"/>
  <c r="AJ51"/>
  <c r="AH51"/>
  <c r="AF51"/>
  <c r="AE51"/>
  <c r="AC51"/>
  <c r="AA51"/>
  <c r="Y51"/>
  <c r="X51"/>
  <c r="V51"/>
  <c r="T51"/>
  <c r="R51"/>
  <c r="Q51"/>
  <c r="O51"/>
  <c r="M51"/>
  <c r="K51"/>
  <c r="J51"/>
  <c r="G51"/>
  <c r="BN50"/>
  <c r="BL50"/>
  <c r="BJ50"/>
  <c r="BH50"/>
  <c r="BG50"/>
  <c r="BE50"/>
  <c r="BC50"/>
  <c r="BA50"/>
  <c r="AZ50"/>
  <c r="AX50"/>
  <c r="AV50"/>
  <c r="AT50"/>
  <c r="AS50"/>
  <c r="AQ50"/>
  <c r="AO50"/>
  <c r="AM50"/>
  <c r="AL50"/>
  <c r="AJ50"/>
  <c r="AH50"/>
  <c r="AF50"/>
  <c r="AE50"/>
  <c r="AC50"/>
  <c r="AA50"/>
  <c r="Y50"/>
  <c r="X50"/>
  <c r="V50"/>
  <c r="T50"/>
  <c r="R50"/>
  <c r="Q50"/>
  <c r="O50"/>
  <c r="M50"/>
  <c r="K50"/>
  <c r="J50"/>
  <c r="G50"/>
  <c r="F47" i="15" s="1"/>
  <c r="BN49" i="1"/>
  <c r="BL49"/>
  <c r="BJ49"/>
  <c r="BH49"/>
  <c r="BG49"/>
  <c r="BE49"/>
  <c r="BC49"/>
  <c r="BA49"/>
  <c r="AZ49"/>
  <c r="AX49"/>
  <c r="AV49"/>
  <c r="AT49"/>
  <c r="AS49"/>
  <c r="AQ49"/>
  <c r="AO49"/>
  <c r="AM49"/>
  <c r="AL49"/>
  <c r="AJ49"/>
  <c r="AH49"/>
  <c r="AF49"/>
  <c r="AE49"/>
  <c r="AC49"/>
  <c r="AA49"/>
  <c r="Y49"/>
  <c r="X49"/>
  <c r="V49"/>
  <c r="T49"/>
  <c r="R49"/>
  <c r="Q49"/>
  <c r="O49"/>
  <c r="M49"/>
  <c r="K49"/>
  <c r="J49"/>
  <c r="G49"/>
  <c r="BN48"/>
  <c r="BL48"/>
  <c r="BJ48"/>
  <c r="BH48"/>
  <c r="BG48"/>
  <c r="BE48"/>
  <c r="BC48"/>
  <c r="BA48"/>
  <c r="AZ48"/>
  <c r="AX48"/>
  <c r="AV48"/>
  <c r="AT48"/>
  <c r="AS48"/>
  <c r="AQ48"/>
  <c r="AO48"/>
  <c r="AM48"/>
  <c r="AL48"/>
  <c r="AJ48"/>
  <c r="AH48"/>
  <c r="AF48"/>
  <c r="AE48"/>
  <c r="AC48"/>
  <c r="AA48"/>
  <c r="Y48"/>
  <c r="X48"/>
  <c r="V48"/>
  <c r="T48"/>
  <c r="R48"/>
  <c r="Q48"/>
  <c r="O48"/>
  <c r="M48"/>
  <c r="K48"/>
  <c r="J48"/>
  <c r="G48"/>
  <c r="F45" i="17" s="1"/>
  <c r="BN47" i="1"/>
  <c r="BL47"/>
  <c r="BJ47"/>
  <c r="BH47"/>
  <c r="BG47"/>
  <c r="BE47"/>
  <c r="BC47"/>
  <c r="BA47"/>
  <c r="AZ47"/>
  <c r="AX47"/>
  <c r="AV47"/>
  <c r="AT47"/>
  <c r="AS47"/>
  <c r="AQ47"/>
  <c r="AO47"/>
  <c r="AM47"/>
  <c r="AL47"/>
  <c r="AJ47"/>
  <c r="AH47"/>
  <c r="AF47"/>
  <c r="AE47"/>
  <c r="AC47"/>
  <c r="AA47"/>
  <c r="Y47"/>
  <c r="X47"/>
  <c r="V47"/>
  <c r="T47"/>
  <c r="R47"/>
  <c r="Q47"/>
  <c r="O47"/>
  <c r="M47"/>
  <c r="K47"/>
  <c r="J47"/>
  <c r="G47"/>
  <c r="BN46"/>
  <c r="BL46"/>
  <c r="BJ46"/>
  <c r="BH46"/>
  <c r="BG46"/>
  <c r="BE46"/>
  <c r="BC46"/>
  <c r="BA46"/>
  <c r="AZ46"/>
  <c r="AX46"/>
  <c r="AV46"/>
  <c r="AT46"/>
  <c r="AS46"/>
  <c r="AQ46"/>
  <c r="AO46"/>
  <c r="AM46"/>
  <c r="AL46"/>
  <c r="AJ46"/>
  <c r="AH46"/>
  <c r="AF46"/>
  <c r="AE46"/>
  <c r="AC46"/>
  <c r="AA46"/>
  <c r="Y46"/>
  <c r="X46"/>
  <c r="V46"/>
  <c r="T46"/>
  <c r="R46"/>
  <c r="Q46"/>
  <c r="O46"/>
  <c r="M46"/>
  <c r="K46"/>
  <c r="J46"/>
  <c r="G46"/>
  <c r="F43" i="11" s="1"/>
  <c r="BN45" i="1"/>
  <c r="BL45"/>
  <c r="BJ45"/>
  <c r="BH45"/>
  <c r="BG45"/>
  <c r="BE45"/>
  <c r="BC45"/>
  <c r="BA45"/>
  <c r="AZ45"/>
  <c r="AX45"/>
  <c r="AV45"/>
  <c r="AT45"/>
  <c r="AS45"/>
  <c r="AQ45"/>
  <c r="AO45"/>
  <c r="AM45"/>
  <c r="AL45"/>
  <c r="AJ45"/>
  <c r="AH45"/>
  <c r="AF45"/>
  <c r="AE45"/>
  <c r="AC45"/>
  <c r="AA45"/>
  <c r="Y45"/>
  <c r="X45"/>
  <c r="V45"/>
  <c r="T45"/>
  <c r="R45"/>
  <c r="Q45"/>
  <c r="O45"/>
  <c r="M45"/>
  <c r="K45"/>
  <c r="J45"/>
  <c r="G45"/>
  <c r="BN44"/>
  <c r="BL44"/>
  <c r="BJ44"/>
  <c r="BH44"/>
  <c r="BG44"/>
  <c r="BE44"/>
  <c r="BC44"/>
  <c r="BA44"/>
  <c r="AZ44"/>
  <c r="AX44"/>
  <c r="AV44"/>
  <c r="AT44"/>
  <c r="AS44"/>
  <c r="AQ44"/>
  <c r="AO44"/>
  <c r="AM44"/>
  <c r="AL44"/>
  <c r="AJ44"/>
  <c r="AH44"/>
  <c r="AF44"/>
  <c r="AE44"/>
  <c r="AC44"/>
  <c r="AA44"/>
  <c r="Y44"/>
  <c r="X44"/>
  <c r="V44"/>
  <c r="T44"/>
  <c r="R44"/>
  <c r="Q44"/>
  <c r="O44"/>
  <c r="M44"/>
  <c r="K44"/>
  <c r="J44"/>
  <c r="G44"/>
  <c r="F41" i="18" s="1"/>
  <c r="BN43" i="1"/>
  <c r="BL43"/>
  <c r="BJ43"/>
  <c r="BH43"/>
  <c r="BG43"/>
  <c r="BE43"/>
  <c r="BC43"/>
  <c r="BA43"/>
  <c r="AZ43"/>
  <c r="AX43"/>
  <c r="AV43"/>
  <c r="AT43"/>
  <c r="AS43"/>
  <c r="AQ43"/>
  <c r="AO43"/>
  <c r="AM43"/>
  <c r="AL43"/>
  <c r="AJ43"/>
  <c r="AH43"/>
  <c r="AF43"/>
  <c r="AE43"/>
  <c r="AC43"/>
  <c r="AA43"/>
  <c r="Y43"/>
  <c r="X43"/>
  <c r="V43"/>
  <c r="T43"/>
  <c r="R43"/>
  <c r="Q43"/>
  <c r="O43"/>
  <c r="M43"/>
  <c r="K43"/>
  <c r="J43"/>
  <c r="G43"/>
  <c r="BN42"/>
  <c r="BL42"/>
  <c r="BJ42"/>
  <c r="BH42"/>
  <c r="BG42"/>
  <c r="BE42"/>
  <c r="BC42"/>
  <c r="BA42"/>
  <c r="AZ42"/>
  <c r="AX42"/>
  <c r="AV42"/>
  <c r="AT42"/>
  <c r="AS42"/>
  <c r="AQ42"/>
  <c r="AO42"/>
  <c r="AM42"/>
  <c r="AL42"/>
  <c r="AJ42"/>
  <c r="AH42"/>
  <c r="AF42"/>
  <c r="AE42"/>
  <c r="AC42"/>
  <c r="AA42"/>
  <c r="Y42"/>
  <c r="X42"/>
  <c r="V42"/>
  <c r="T42"/>
  <c r="R42"/>
  <c r="Q42"/>
  <c r="O42"/>
  <c r="M42"/>
  <c r="K42"/>
  <c r="J42"/>
  <c r="G42"/>
  <c r="F39" i="12" s="1"/>
  <c r="BN41" i="1"/>
  <c r="BL41"/>
  <c r="BJ41"/>
  <c r="BH41"/>
  <c r="BG41"/>
  <c r="BE41"/>
  <c r="BC41"/>
  <c r="BA41"/>
  <c r="AZ41"/>
  <c r="AX41"/>
  <c r="AV41"/>
  <c r="AT41"/>
  <c r="AS41"/>
  <c r="AQ41"/>
  <c r="AO41"/>
  <c r="AM41"/>
  <c r="AL41"/>
  <c r="AJ41"/>
  <c r="AH41"/>
  <c r="AF41"/>
  <c r="AE41"/>
  <c r="AC41"/>
  <c r="AA41"/>
  <c r="Y41"/>
  <c r="X41"/>
  <c r="V41"/>
  <c r="T41"/>
  <c r="R41"/>
  <c r="Q41"/>
  <c r="O41"/>
  <c r="M41"/>
  <c r="K41"/>
  <c r="J41"/>
  <c r="G41"/>
  <c r="BN40"/>
  <c r="BL40"/>
  <c r="BJ40"/>
  <c r="BH40"/>
  <c r="BG40"/>
  <c r="BE40"/>
  <c r="BC40"/>
  <c r="BA40"/>
  <c r="AZ40"/>
  <c r="AX40"/>
  <c r="AV40"/>
  <c r="AT40"/>
  <c r="AS40"/>
  <c r="AQ40"/>
  <c r="AO40"/>
  <c r="AM40"/>
  <c r="AL40"/>
  <c r="AJ40"/>
  <c r="AH40"/>
  <c r="AF40"/>
  <c r="AE40"/>
  <c r="AC40"/>
  <c r="AA40"/>
  <c r="Y40"/>
  <c r="X40"/>
  <c r="V40"/>
  <c r="T40"/>
  <c r="R40"/>
  <c r="Q40"/>
  <c r="O40"/>
  <c r="M40"/>
  <c r="K40"/>
  <c r="J40"/>
  <c r="G40"/>
  <c r="F37" i="11" s="1"/>
  <c r="BN39" i="1"/>
  <c r="BL39"/>
  <c r="BJ39"/>
  <c r="BH39"/>
  <c r="BG39"/>
  <c r="BE39"/>
  <c r="BC39"/>
  <c r="BA39"/>
  <c r="AZ39"/>
  <c r="AX39"/>
  <c r="AV39"/>
  <c r="AT39"/>
  <c r="AS39"/>
  <c r="AQ39"/>
  <c r="AO39"/>
  <c r="AM39"/>
  <c r="AL39"/>
  <c r="AJ39"/>
  <c r="AH39"/>
  <c r="AF39"/>
  <c r="AE39"/>
  <c r="AC39"/>
  <c r="AA39"/>
  <c r="Y39"/>
  <c r="X39"/>
  <c r="V39"/>
  <c r="T39"/>
  <c r="R39"/>
  <c r="Q39"/>
  <c r="O39"/>
  <c r="M39"/>
  <c r="K39"/>
  <c r="J39"/>
  <c r="G39"/>
  <c r="BN38"/>
  <c r="BL38"/>
  <c r="BJ38"/>
  <c r="BH38"/>
  <c r="BG38"/>
  <c r="BE38"/>
  <c r="BC38"/>
  <c r="BA38"/>
  <c r="AZ38"/>
  <c r="AX38"/>
  <c r="AV38"/>
  <c r="AT38"/>
  <c r="AS38"/>
  <c r="AQ38"/>
  <c r="AO38"/>
  <c r="AM38"/>
  <c r="AL38"/>
  <c r="AJ38"/>
  <c r="AH38"/>
  <c r="AF38"/>
  <c r="AE38"/>
  <c r="AC38"/>
  <c r="AA38"/>
  <c r="Y38"/>
  <c r="X38"/>
  <c r="V38"/>
  <c r="T38"/>
  <c r="R38"/>
  <c r="Q38"/>
  <c r="O38"/>
  <c r="M38"/>
  <c r="K38"/>
  <c r="J38"/>
  <c r="G38"/>
  <c r="F35" i="14" s="1"/>
  <c r="BL19" i="1"/>
  <c r="BJ19"/>
  <c r="BH19"/>
  <c r="BG19"/>
  <c r="BE19"/>
  <c r="BC19"/>
  <c r="BA19"/>
  <c r="AZ19"/>
  <c r="AX19"/>
  <c r="AV19"/>
  <c r="AT19"/>
  <c r="AS19"/>
  <c r="AQ19"/>
  <c r="AO19"/>
  <c r="AM19"/>
  <c r="AL19"/>
  <c r="AJ19"/>
  <c r="AF19"/>
  <c r="AE19"/>
  <c r="AC19"/>
  <c r="AA19"/>
  <c r="Y19"/>
  <c r="X19"/>
  <c r="V19"/>
  <c r="R19"/>
  <c r="Q19"/>
  <c r="O19"/>
  <c r="M19"/>
  <c r="K19"/>
  <c r="J19"/>
  <c r="G19"/>
  <c r="F16" i="19" s="1"/>
  <c r="BL18" i="1"/>
  <c r="BJ18"/>
  <c r="BH18"/>
  <c r="BG18"/>
  <c r="BE18"/>
  <c r="BC18"/>
  <c r="BA18"/>
  <c r="AZ18"/>
  <c r="AX18"/>
  <c r="AV18"/>
  <c r="AT18"/>
  <c r="AS18"/>
  <c r="AQ18"/>
  <c r="AO18"/>
  <c r="AM18"/>
  <c r="AL18"/>
  <c r="AJ18"/>
  <c r="AF18"/>
  <c r="AE18"/>
  <c r="AC18"/>
  <c r="AA18"/>
  <c r="Y18"/>
  <c r="X18"/>
  <c r="V18"/>
  <c r="R18"/>
  <c r="Q18"/>
  <c r="O18"/>
  <c r="M18"/>
  <c r="K18"/>
  <c r="J18"/>
  <c r="G18"/>
  <c r="BL17"/>
  <c r="BJ17"/>
  <c r="BH17"/>
  <c r="BG17"/>
  <c r="BE17"/>
  <c r="BC17"/>
  <c r="BA17"/>
  <c r="AZ17"/>
  <c r="AX17"/>
  <c r="AV17"/>
  <c r="AT17"/>
  <c r="AS17"/>
  <c r="AQ17"/>
  <c r="AO17"/>
  <c r="AM17"/>
  <c r="AL17"/>
  <c r="AJ17"/>
  <c r="AF17"/>
  <c r="AE17"/>
  <c r="AC17"/>
  <c r="AA17"/>
  <c r="Y17"/>
  <c r="X17"/>
  <c r="V17"/>
  <c r="R17"/>
  <c r="Q17"/>
  <c r="O17"/>
  <c r="M17"/>
  <c r="K17"/>
  <c r="J17"/>
  <c r="G17"/>
  <c r="BL13"/>
  <c r="BJ13"/>
  <c r="BH13"/>
  <c r="BG13"/>
  <c r="BE13"/>
  <c r="BC13"/>
  <c r="BA13"/>
  <c r="AZ13"/>
  <c r="AX13"/>
  <c r="AV13"/>
  <c r="AT13"/>
  <c r="AS13"/>
  <c r="AQ13"/>
  <c r="AO13"/>
  <c r="AM13"/>
  <c r="AL13"/>
  <c r="AJ13"/>
  <c r="AF13"/>
  <c r="AE13"/>
  <c r="AC13"/>
  <c r="AA13"/>
  <c r="Y13"/>
  <c r="X13"/>
  <c r="V13"/>
  <c r="R13"/>
  <c r="Q13"/>
  <c r="O13"/>
  <c r="M13"/>
  <c r="K13"/>
  <c r="J13"/>
  <c r="G13"/>
  <c r="F10" i="15" s="1"/>
  <c r="BL12" i="1"/>
  <c r="BJ12"/>
  <c r="BH12"/>
  <c r="BG12"/>
  <c r="BE12"/>
  <c r="BC12"/>
  <c r="BA12"/>
  <c r="AZ12"/>
  <c r="AX12"/>
  <c r="AV12"/>
  <c r="AT12"/>
  <c r="AS12"/>
  <c r="AQ12"/>
  <c r="AO12"/>
  <c r="AM12"/>
  <c r="AL12"/>
  <c r="AJ12"/>
  <c r="AF12"/>
  <c r="AE12"/>
  <c r="AC12"/>
  <c r="AA12"/>
  <c r="Y12"/>
  <c r="X12"/>
  <c r="V12"/>
  <c r="R12"/>
  <c r="Q12"/>
  <c r="O12"/>
  <c r="M12"/>
  <c r="K12"/>
  <c r="J12"/>
  <c r="G12"/>
  <c r="F9" i="11" s="1"/>
  <c r="BL11" i="1"/>
  <c r="BJ11"/>
  <c r="BH11"/>
  <c r="BG11"/>
  <c r="BE11"/>
  <c r="BC11"/>
  <c r="BA11"/>
  <c r="AZ11"/>
  <c r="AX11"/>
  <c r="AV11"/>
  <c r="AT11"/>
  <c r="AS11"/>
  <c r="AQ11"/>
  <c r="AO11"/>
  <c r="AM11"/>
  <c r="AL11"/>
  <c r="AJ11"/>
  <c r="AF11"/>
  <c r="AE11"/>
  <c r="AC11"/>
  <c r="AA11"/>
  <c r="Y11"/>
  <c r="X11"/>
  <c r="V11"/>
  <c r="R11"/>
  <c r="Q11"/>
  <c r="O11"/>
  <c r="M11"/>
  <c r="K11"/>
  <c r="J11"/>
  <c r="G11"/>
  <c r="BL34"/>
  <c r="BJ34"/>
  <c r="BH34"/>
  <c r="BG34"/>
  <c r="BE34"/>
  <c r="BC34"/>
  <c r="BA34"/>
  <c r="AZ34"/>
  <c r="AX34"/>
  <c r="AV34"/>
  <c r="AT34"/>
  <c r="AS34"/>
  <c r="AQ34"/>
  <c r="AO34"/>
  <c r="AM34"/>
  <c r="AL34"/>
  <c r="AJ34"/>
  <c r="AF34"/>
  <c r="AE34"/>
  <c r="AC34"/>
  <c r="AA34"/>
  <c r="Y34"/>
  <c r="X34"/>
  <c r="V34"/>
  <c r="R34"/>
  <c r="Q34"/>
  <c r="O34"/>
  <c r="M34"/>
  <c r="K34"/>
  <c r="J34"/>
  <c r="G34"/>
  <c r="BL33"/>
  <c r="BJ33"/>
  <c r="BH33"/>
  <c r="BG33"/>
  <c r="BE33"/>
  <c r="BC33"/>
  <c r="BA33"/>
  <c r="AZ33"/>
  <c r="AX33"/>
  <c r="AV33"/>
  <c r="AT33"/>
  <c r="AS33"/>
  <c r="AQ33"/>
  <c r="AO33"/>
  <c r="AM33"/>
  <c r="AL33"/>
  <c r="AJ33"/>
  <c r="AF33"/>
  <c r="AE33"/>
  <c r="AC33"/>
  <c r="AA33"/>
  <c r="Y33"/>
  <c r="X33"/>
  <c r="V33"/>
  <c r="R33"/>
  <c r="Q33"/>
  <c r="O33"/>
  <c r="M33"/>
  <c r="K33"/>
  <c r="J33"/>
  <c r="G33"/>
  <c r="F30" i="18" s="1"/>
  <c r="BL32" i="1"/>
  <c r="BJ32"/>
  <c r="BH32"/>
  <c r="BG32"/>
  <c r="BE32"/>
  <c r="BC32"/>
  <c r="BA32"/>
  <c r="AZ32"/>
  <c r="AX32"/>
  <c r="AV32"/>
  <c r="AT32"/>
  <c r="AS32"/>
  <c r="AQ32"/>
  <c r="AO32"/>
  <c r="AM32"/>
  <c r="AL32"/>
  <c r="AJ32"/>
  <c r="AF32"/>
  <c r="AE32"/>
  <c r="AC32"/>
  <c r="AA32"/>
  <c r="Y32"/>
  <c r="X32"/>
  <c r="V32"/>
  <c r="R32"/>
  <c r="Q32"/>
  <c r="O32"/>
  <c r="M32"/>
  <c r="K32"/>
  <c r="J32"/>
  <c r="G32"/>
  <c r="F29" i="19" s="1"/>
  <c r="BL22" i="1"/>
  <c r="BJ22"/>
  <c r="BH22"/>
  <c r="BG22"/>
  <c r="BE22"/>
  <c r="BC22"/>
  <c r="BA22"/>
  <c r="AZ22"/>
  <c r="AX22"/>
  <c r="AV22"/>
  <c r="AT22"/>
  <c r="AS22"/>
  <c r="AQ22"/>
  <c r="AO22"/>
  <c r="AM22"/>
  <c r="AL22"/>
  <c r="AJ22"/>
  <c r="AF22"/>
  <c r="AE22"/>
  <c r="AC22"/>
  <c r="AA22"/>
  <c r="Y22"/>
  <c r="X22"/>
  <c r="V22"/>
  <c r="R22"/>
  <c r="Q22"/>
  <c r="O22"/>
  <c r="M22"/>
  <c r="K22"/>
  <c r="J22"/>
  <c r="G22"/>
  <c r="BL21"/>
  <c r="BJ21"/>
  <c r="BH21"/>
  <c r="BG21"/>
  <c r="BE21"/>
  <c r="BC21"/>
  <c r="BA21"/>
  <c r="AZ21"/>
  <c r="AX21"/>
  <c r="AV21"/>
  <c r="AT21"/>
  <c r="AS21"/>
  <c r="AQ21"/>
  <c r="AO21"/>
  <c r="AM21"/>
  <c r="AL21"/>
  <c r="AJ21"/>
  <c r="AF21"/>
  <c r="AE21"/>
  <c r="AC21"/>
  <c r="AA21"/>
  <c r="Y21"/>
  <c r="X21"/>
  <c r="V21"/>
  <c r="R21"/>
  <c r="Q21"/>
  <c r="O21"/>
  <c r="M21"/>
  <c r="K21"/>
  <c r="J21"/>
  <c r="G21"/>
  <c r="BL20"/>
  <c r="BJ20"/>
  <c r="BH20"/>
  <c r="BG20"/>
  <c r="BE20"/>
  <c r="BC20"/>
  <c r="BA20"/>
  <c r="AZ20"/>
  <c r="AX20"/>
  <c r="AV20"/>
  <c r="AT20"/>
  <c r="AS20"/>
  <c r="AQ20"/>
  <c r="AO20"/>
  <c r="AM20"/>
  <c r="AL20"/>
  <c r="AJ20"/>
  <c r="AF20"/>
  <c r="AE20"/>
  <c r="AC20"/>
  <c r="AA20"/>
  <c r="Y20"/>
  <c r="X20"/>
  <c r="V20"/>
  <c r="R20"/>
  <c r="Q20"/>
  <c r="O20"/>
  <c r="M20"/>
  <c r="K20"/>
  <c r="J20"/>
  <c r="G20"/>
  <c r="F17" i="11" s="1"/>
  <c r="BL25" i="1"/>
  <c r="BJ25"/>
  <c r="BH25"/>
  <c r="BG25"/>
  <c r="BE25"/>
  <c r="BC25"/>
  <c r="BA25"/>
  <c r="AZ25"/>
  <c r="AX25"/>
  <c r="AV25"/>
  <c r="AT25"/>
  <c r="AS25"/>
  <c r="AQ25"/>
  <c r="AO25"/>
  <c r="AM25"/>
  <c r="AL25"/>
  <c r="AJ25"/>
  <c r="AF25"/>
  <c r="AE25"/>
  <c r="AC25"/>
  <c r="Y25"/>
  <c r="X25"/>
  <c r="V25"/>
  <c r="R25"/>
  <c r="Q25"/>
  <c r="O25"/>
  <c r="M25"/>
  <c r="K25"/>
  <c r="J25"/>
  <c r="G25"/>
  <c r="BL24"/>
  <c r="BJ24"/>
  <c r="BH24"/>
  <c r="BG24"/>
  <c r="BE24"/>
  <c r="BC24"/>
  <c r="BA24"/>
  <c r="AZ24"/>
  <c r="AX24"/>
  <c r="AV24"/>
  <c r="AT24"/>
  <c r="AS24"/>
  <c r="AQ24"/>
  <c r="AO24"/>
  <c r="AM24"/>
  <c r="AL24"/>
  <c r="AJ24"/>
  <c r="AF24"/>
  <c r="AE24"/>
  <c r="AC24"/>
  <c r="Y24"/>
  <c r="X24"/>
  <c r="V24"/>
  <c r="R24"/>
  <c r="Q24"/>
  <c r="O24"/>
  <c r="M24"/>
  <c r="K24"/>
  <c r="J24"/>
  <c r="G24"/>
  <c r="F21" i="13" s="1"/>
  <c r="BL23" i="1"/>
  <c r="BJ23"/>
  <c r="BH23"/>
  <c r="BG23"/>
  <c r="BE23"/>
  <c r="BC23"/>
  <c r="BA23"/>
  <c r="AZ23"/>
  <c r="AX23"/>
  <c r="AV23"/>
  <c r="AT23"/>
  <c r="AS23"/>
  <c r="AQ23"/>
  <c r="AO23"/>
  <c r="AM23"/>
  <c r="AL23"/>
  <c r="AJ23"/>
  <c r="AF23"/>
  <c r="AE23"/>
  <c r="AC23"/>
  <c r="Y23"/>
  <c r="X23"/>
  <c r="V23"/>
  <c r="R23"/>
  <c r="Q23"/>
  <c r="O23"/>
  <c r="M23"/>
  <c r="K23"/>
  <c r="J23"/>
  <c r="G23"/>
  <c r="BL31"/>
  <c r="BJ31"/>
  <c r="BH31"/>
  <c r="BG31"/>
  <c r="BE31"/>
  <c r="BC31"/>
  <c r="BA31"/>
  <c r="AZ31"/>
  <c r="AX31"/>
  <c r="AV31"/>
  <c r="AT31"/>
  <c r="AS31"/>
  <c r="AQ31"/>
  <c r="AO31"/>
  <c r="AM31"/>
  <c r="AL31"/>
  <c r="AJ31"/>
  <c r="AF31"/>
  <c r="AE31"/>
  <c r="AC31"/>
  <c r="Y31"/>
  <c r="X31"/>
  <c r="V31"/>
  <c r="R31"/>
  <c r="Q31"/>
  <c r="O31"/>
  <c r="M31"/>
  <c r="K31"/>
  <c r="J31"/>
  <c r="G31"/>
  <c r="F28" i="18" s="1"/>
  <c r="BL30" i="1"/>
  <c r="BJ30"/>
  <c r="BH30"/>
  <c r="BG30"/>
  <c r="BE30"/>
  <c r="BC30"/>
  <c r="BA30"/>
  <c r="AZ30"/>
  <c r="AX30"/>
  <c r="AV30"/>
  <c r="AT30"/>
  <c r="AS30"/>
  <c r="AQ30"/>
  <c r="AO30"/>
  <c r="AM30"/>
  <c r="AL30"/>
  <c r="AJ30"/>
  <c r="AF30"/>
  <c r="AE30"/>
  <c r="AC30"/>
  <c r="Y30"/>
  <c r="X30"/>
  <c r="V30"/>
  <c r="R30"/>
  <c r="Q30"/>
  <c r="O30"/>
  <c r="M30"/>
  <c r="K30"/>
  <c r="J30"/>
  <c r="G30"/>
  <c r="BL29"/>
  <c r="BJ29"/>
  <c r="BH29"/>
  <c r="BG29"/>
  <c r="BE29"/>
  <c r="BC29"/>
  <c r="BA29"/>
  <c r="AZ29"/>
  <c r="AX29"/>
  <c r="AV29"/>
  <c r="AT29"/>
  <c r="AS29"/>
  <c r="AQ29"/>
  <c r="AO29"/>
  <c r="AM29"/>
  <c r="AL29"/>
  <c r="AJ29"/>
  <c r="AF29"/>
  <c r="AE29"/>
  <c r="AC29"/>
  <c r="Y29"/>
  <c r="X29"/>
  <c r="V29"/>
  <c r="R29"/>
  <c r="Q29"/>
  <c r="O29"/>
  <c r="M29"/>
  <c r="K29"/>
  <c r="J29"/>
  <c r="G29"/>
  <c r="F26" i="19" s="1"/>
  <c r="BL10" i="1"/>
  <c r="BJ10"/>
  <c r="BH10"/>
  <c r="BG10"/>
  <c r="BE10"/>
  <c r="BC10"/>
  <c r="BA10"/>
  <c r="AZ10"/>
  <c r="AX10"/>
  <c r="AV10"/>
  <c r="AT10"/>
  <c r="AS10"/>
  <c r="AQ10"/>
  <c r="AO10"/>
  <c r="AM10"/>
  <c r="AL10"/>
  <c r="AJ10"/>
  <c r="AF10"/>
  <c r="AE10"/>
  <c r="AC10"/>
  <c r="Y10"/>
  <c r="X10"/>
  <c r="V10"/>
  <c r="R10"/>
  <c r="Q10"/>
  <c r="O10"/>
  <c r="M10"/>
  <c r="K10"/>
  <c r="J10"/>
  <c r="G10"/>
  <c r="BL9"/>
  <c r="BJ9"/>
  <c r="BH9"/>
  <c r="BG9"/>
  <c r="BE9"/>
  <c r="BC9"/>
  <c r="BA9"/>
  <c r="AZ9"/>
  <c r="AX9"/>
  <c r="AV9"/>
  <c r="AT9"/>
  <c r="AS9"/>
  <c r="AQ9"/>
  <c r="AO9"/>
  <c r="AM9"/>
  <c r="AL9"/>
  <c r="AJ9"/>
  <c r="AF9"/>
  <c r="AE9"/>
  <c r="AC9"/>
  <c r="Y9"/>
  <c r="X9"/>
  <c r="V9"/>
  <c r="R9"/>
  <c r="Q9"/>
  <c r="O9"/>
  <c r="M9"/>
  <c r="K9"/>
  <c r="J9"/>
  <c r="G9"/>
  <c r="F6" i="17" s="1"/>
  <c r="BL8" i="1"/>
  <c r="BJ8"/>
  <c r="BH8"/>
  <c r="BG8"/>
  <c r="BE8"/>
  <c r="BC8"/>
  <c r="BA8"/>
  <c r="AZ8"/>
  <c r="AX8"/>
  <c r="AV8"/>
  <c r="AT8"/>
  <c r="AS8"/>
  <c r="AQ8"/>
  <c r="AO8"/>
  <c r="AM8"/>
  <c r="AL8"/>
  <c r="AJ8"/>
  <c r="AF8"/>
  <c r="AE8"/>
  <c r="AC8"/>
  <c r="Y8"/>
  <c r="X8"/>
  <c r="V8"/>
  <c r="R8"/>
  <c r="Q8"/>
  <c r="O8"/>
  <c r="M8"/>
  <c r="K8"/>
  <c r="J8"/>
  <c r="G8"/>
  <c r="BL16"/>
  <c r="BJ16"/>
  <c r="BH16"/>
  <c r="BG16"/>
  <c r="BE16"/>
  <c r="BC16"/>
  <c r="BA16"/>
  <c r="AZ16"/>
  <c r="AX16"/>
  <c r="AV16"/>
  <c r="AT16"/>
  <c r="AS16"/>
  <c r="AQ16"/>
  <c r="AO16"/>
  <c r="AM16"/>
  <c r="AL16"/>
  <c r="AJ16"/>
  <c r="AF16"/>
  <c r="AE16"/>
  <c r="AC16"/>
  <c r="Y16"/>
  <c r="X16"/>
  <c r="V16"/>
  <c r="R16"/>
  <c r="Q16"/>
  <c r="O16"/>
  <c r="M16"/>
  <c r="K16"/>
  <c r="J16"/>
  <c r="G16"/>
  <c r="F13" i="15" s="1"/>
  <c r="BL15" i="1"/>
  <c r="BJ15"/>
  <c r="BH15"/>
  <c r="BG15"/>
  <c r="BE15"/>
  <c r="BC15"/>
  <c r="BA15"/>
  <c r="AZ15"/>
  <c r="AX15"/>
  <c r="AV15"/>
  <c r="AT15"/>
  <c r="AS15"/>
  <c r="AQ15"/>
  <c r="AO15"/>
  <c r="AM15"/>
  <c r="AL15"/>
  <c r="AJ15"/>
  <c r="AF15"/>
  <c r="AE15"/>
  <c r="AC15"/>
  <c r="Y15"/>
  <c r="X15"/>
  <c r="V15"/>
  <c r="R15"/>
  <c r="Q15"/>
  <c r="O15"/>
  <c r="M15"/>
  <c r="K15"/>
  <c r="J15"/>
  <c r="G15"/>
  <c r="BL14"/>
  <c r="BJ14"/>
  <c r="BH14"/>
  <c r="BG14"/>
  <c r="BE14"/>
  <c r="BC14"/>
  <c r="BA14"/>
  <c r="AZ14"/>
  <c r="AX14"/>
  <c r="AV14"/>
  <c r="AT14"/>
  <c r="AS14"/>
  <c r="AQ14"/>
  <c r="AO14"/>
  <c r="AM14"/>
  <c r="AL14"/>
  <c r="AJ14"/>
  <c r="AF14"/>
  <c r="AE14"/>
  <c r="AC14"/>
  <c r="Y14"/>
  <c r="X14"/>
  <c r="V14"/>
  <c r="R14"/>
  <c r="Q14"/>
  <c r="O14"/>
  <c r="M14"/>
  <c r="K14"/>
  <c r="J14"/>
  <c r="G14"/>
  <c r="F11" i="19" s="1"/>
  <c r="BN27" i="1"/>
  <c r="E49"/>
  <c r="E37"/>
  <c r="BN28" s="1"/>
  <c r="E57"/>
  <c r="E61"/>
  <c r="E55"/>
  <c r="E59"/>
  <c r="E51"/>
  <c r="E53"/>
  <c r="F46" i="19"/>
  <c r="F47"/>
  <c r="F49"/>
  <c r="F54"/>
  <c r="F57"/>
  <c r="F63"/>
  <c r="E63"/>
  <c r="D63"/>
  <c r="C63"/>
  <c r="B63"/>
  <c r="H63" s="1"/>
  <c r="I63" s="1"/>
  <c r="F62"/>
  <c r="E62"/>
  <c r="D62"/>
  <c r="C62"/>
  <c r="B62"/>
  <c r="H62"/>
  <c r="I62" s="1"/>
  <c r="F61"/>
  <c r="E61"/>
  <c r="D61"/>
  <c r="C61"/>
  <c r="B61"/>
  <c r="H61" s="1"/>
  <c r="J61" s="1"/>
  <c r="F60"/>
  <c r="E60"/>
  <c r="D60"/>
  <c r="C60"/>
  <c r="B60"/>
  <c r="H60" s="1"/>
  <c r="F59"/>
  <c r="E59"/>
  <c r="D59"/>
  <c r="C59"/>
  <c r="B59"/>
  <c r="H59" s="1"/>
  <c r="J59" s="1"/>
  <c r="F58"/>
  <c r="E58"/>
  <c r="D58"/>
  <c r="C58"/>
  <c r="B58"/>
  <c r="H58" s="1"/>
  <c r="E57"/>
  <c r="D57"/>
  <c r="C57"/>
  <c r="B57"/>
  <c r="H57" s="1"/>
  <c r="F56"/>
  <c r="E56"/>
  <c r="D56"/>
  <c r="C56"/>
  <c r="B56"/>
  <c r="H56" s="1"/>
  <c r="M56" s="1"/>
  <c r="E55"/>
  <c r="D55"/>
  <c r="C55"/>
  <c r="B55"/>
  <c r="H55" s="1"/>
  <c r="I55" s="1"/>
  <c r="E54"/>
  <c r="D54"/>
  <c r="C54"/>
  <c r="B54"/>
  <c r="H54" s="1"/>
  <c r="M54" s="1"/>
  <c r="F53"/>
  <c r="E53"/>
  <c r="D53"/>
  <c r="C53"/>
  <c r="B53"/>
  <c r="H53" s="1"/>
  <c r="F52"/>
  <c r="E52"/>
  <c r="D52"/>
  <c r="C52"/>
  <c r="B52"/>
  <c r="H52" s="1"/>
  <c r="I52" s="1"/>
  <c r="E51"/>
  <c r="D51"/>
  <c r="C51"/>
  <c r="B51"/>
  <c r="H51" s="1"/>
  <c r="F50"/>
  <c r="E50"/>
  <c r="D50"/>
  <c r="C50"/>
  <c r="B50"/>
  <c r="H50" s="1"/>
  <c r="E49"/>
  <c r="D49"/>
  <c r="C49"/>
  <c r="B49"/>
  <c r="H49" s="1"/>
  <c r="F48"/>
  <c r="E48"/>
  <c r="D48"/>
  <c r="C48"/>
  <c r="B48"/>
  <c r="H48" s="1"/>
  <c r="E47"/>
  <c r="D47"/>
  <c r="C47"/>
  <c r="B47"/>
  <c r="H47" s="1"/>
  <c r="E46"/>
  <c r="D46"/>
  <c r="C46"/>
  <c r="B46"/>
  <c r="H46" s="1"/>
  <c r="L46" s="1"/>
  <c r="E45"/>
  <c r="D45"/>
  <c r="C45"/>
  <c r="B45"/>
  <c r="H45" s="1"/>
  <c r="E44"/>
  <c r="D44"/>
  <c r="C44"/>
  <c r="B44"/>
  <c r="H44" s="1"/>
  <c r="E43"/>
  <c r="D43"/>
  <c r="C43"/>
  <c r="B43"/>
  <c r="H43" s="1"/>
  <c r="E42"/>
  <c r="D42"/>
  <c r="C42"/>
  <c r="B42"/>
  <c r="H42" s="1"/>
  <c r="E41"/>
  <c r="D41"/>
  <c r="C41"/>
  <c r="B41"/>
  <c r="H41" s="1"/>
  <c r="E40"/>
  <c r="D40"/>
  <c r="C40"/>
  <c r="B40"/>
  <c r="H40" s="1"/>
  <c r="E39"/>
  <c r="D39"/>
  <c r="C39"/>
  <c r="B39"/>
  <c r="H39" s="1"/>
  <c r="E38"/>
  <c r="D38"/>
  <c r="C38"/>
  <c r="B38"/>
  <c r="H38" s="1"/>
  <c r="E37"/>
  <c r="D37"/>
  <c r="C37"/>
  <c r="B37"/>
  <c r="H37" s="1"/>
  <c r="E36"/>
  <c r="D36"/>
  <c r="C36"/>
  <c r="B36"/>
  <c r="H36" s="1"/>
  <c r="E35"/>
  <c r="D35"/>
  <c r="C35"/>
  <c r="B35"/>
  <c r="H35" s="1"/>
  <c r="E34"/>
  <c r="D34"/>
  <c r="C34"/>
  <c r="B34"/>
  <c r="H34" s="1"/>
  <c r="E33"/>
  <c r="D33"/>
  <c r="C33"/>
  <c r="B33"/>
  <c r="H33" s="1"/>
  <c r="E32"/>
  <c r="D32"/>
  <c r="C32"/>
  <c r="B32"/>
  <c r="H32" s="1"/>
  <c r="E31"/>
  <c r="D31"/>
  <c r="C31"/>
  <c r="B31"/>
  <c r="H31" s="1"/>
  <c r="E30"/>
  <c r="D30"/>
  <c r="C30"/>
  <c r="B30"/>
  <c r="H30" s="1"/>
  <c r="E29"/>
  <c r="D29"/>
  <c r="C29"/>
  <c r="B29"/>
  <c r="H29" s="1"/>
  <c r="J29" s="1"/>
  <c r="E28"/>
  <c r="D28"/>
  <c r="C28"/>
  <c r="B28"/>
  <c r="H28" s="1"/>
  <c r="K28" s="1"/>
  <c r="E27"/>
  <c r="D27"/>
  <c r="C27"/>
  <c r="B27"/>
  <c r="H27" s="1"/>
  <c r="E26"/>
  <c r="D26"/>
  <c r="C26"/>
  <c r="B26"/>
  <c r="H26" s="1"/>
  <c r="I26" s="1"/>
  <c r="E25"/>
  <c r="D25"/>
  <c r="C25"/>
  <c r="B25"/>
  <c r="H25" s="1"/>
  <c r="E24"/>
  <c r="D24"/>
  <c r="C24"/>
  <c r="B24"/>
  <c r="H24" s="1"/>
  <c r="I24" s="1"/>
  <c r="E23"/>
  <c r="D23"/>
  <c r="C23"/>
  <c r="B23"/>
  <c r="H23" s="1"/>
  <c r="E22"/>
  <c r="D22"/>
  <c r="C22"/>
  <c r="B22"/>
  <c r="H22" s="1"/>
  <c r="E21"/>
  <c r="D21"/>
  <c r="C21"/>
  <c r="B21"/>
  <c r="H21" s="1"/>
  <c r="E20"/>
  <c r="D20"/>
  <c r="C20"/>
  <c r="B20"/>
  <c r="H20" s="1"/>
  <c r="E19"/>
  <c r="D19"/>
  <c r="C19"/>
  <c r="B19"/>
  <c r="H19" s="1"/>
  <c r="J19" s="1"/>
  <c r="E18"/>
  <c r="D18"/>
  <c r="C18"/>
  <c r="B18"/>
  <c r="H18" s="1"/>
  <c r="K18" s="1"/>
  <c r="E17"/>
  <c r="D17"/>
  <c r="C17"/>
  <c r="B17"/>
  <c r="H17" s="1"/>
  <c r="I17" s="1"/>
  <c r="E16"/>
  <c r="D16"/>
  <c r="C16"/>
  <c r="B16"/>
  <c r="H16" s="1"/>
  <c r="E15"/>
  <c r="D15"/>
  <c r="C15"/>
  <c r="B15"/>
  <c r="H15" s="1"/>
  <c r="E14"/>
  <c r="D14"/>
  <c r="C14"/>
  <c r="B14"/>
  <c r="H14" s="1"/>
  <c r="E13"/>
  <c r="D13"/>
  <c r="C13"/>
  <c r="B13"/>
  <c r="H13" s="1"/>
  <c r="E12"/>
  <c r="D12"/>
  <c r="C12"/>
  <c r="B12"/>
  <c r="E11"/>
  <c r="D11"/>
  <c r="C11"/>
  <c r="B11"/>
  <c r="H11" s="1"/>
  <c r="I11" s="1"/>
  <c r="E10"/>
  <c r="D10"/>
  <c r="C10"/>
  <c r="B10"/>
  <c r="H10" s="1"/>
  <c r="E9"/>
  <c r="D9"/>
  <c r="C9"/>
  <c r="B9"/>
  <c r="H9" s="1"/>
  <c r="I9" s="1"/>
  <c r="E8"/>
  <c r="D8"/>
  <c r="C8"/>
  <c r="B8"/>
  <c r="H8" s="1"/>
  <c r="E7"/>
  <c r="D7"/>
  <c r="C7"/>
  <c r="B7"/>
  <c r="H7" s="1"/>
  <c r="E6"/>
  <c r="D6"/>
  <c r="C6"/>
  <c r="B6"/>
  <c r="H6" s="1"/>
  <c r="K6" s="1"/>
  <c r="E5"/>
  <c r="D5"/>
  <c r="C5"/>
  <c r="B5"/>
  <c r="H5" s="1"/>
  <c r="C3"/>
  <c r="C2"/>
  <c r="F63" i="18"/>
  <c r="E63"/>
  <c r="D63"/>
  <c r="C63"/>
  <c r="B63"/>
  <c r="H63" s="1"/>
  <c r="F62"/>
  <c r="E62"/>
  <c r="D62"/>
  <c r="C62"/>
  <c r="B62"/>
  <c r="H62" s="1"/>
  <c r="I62" s="1"/>
  <c r="F61"/>
  <c r="E61"/>
  <c r="D61"/>
  <c r="C61"/>
  <c r="B61"/>
  <c r="H61" s="1"/>
  <c r="F60"/>
  <c r="E60"/>
  <c r="D60"/>
  <c r="C60"/>
  <c r="B60"/>
  <c r="H60" s="1"/>
  <c r="M60" s="1"/>
  <c r="F59"/>
  <c r="E59"/>
  <c r="D59"/>
  <c r="C59"/>
  <c r="B59"/>
  <c r="H59" s="1"/>
  <c r="I59" s="1"/>
  <c r="F58"/>
  <c r="E58"/>
  <c r="D58"/>
  <c r="C58"/>
  <c r="B58"/>
  <c r="H58" s="1"/>
  <c r="E57"/>
  <c r="D57"/>
  <c r="C57"/>
  <c r="B57"/>
  <c r="H57" s="1"/>
  <c r="F56"/>
  <c r="E56"/>
  <c r="D56"/>
  <c r="C56"/>
  <c r="B56"/>
  <c r="H56" s="1"/>
  <c r="E55"/>
  <c r="D55"/>
  <c r="C55"/>
  <c r="B55"/>
  <c r="H55" s="1"/>
  <c r="E54"/>
  <c r="D54"/>
  <c r="C54"/>
  <c r="B54"/>
  <c r="H54" s="1"/>
  <c r="F53"/>
  <c r="E53"/>
  <c r="D53"/>
  <c r="C53"/>
  <c r="B53"/>
  <c r="H53" s="1"/>
  <c r="F52"/>
  <c r="E52"/>
  <c r="D52"/>
  <c r="C52"/>
  <c r="B52"/>
  <c r="H52" s="1"/>
  <c r="E51"/>
  <c r="D51"/>
  <c r="C51"/>
  <c r="B51"/>
  <c r="H51" s="1"/>
  <c r="F50"/>
  <c r="E50"/>
  <c r="D50"/>
  <c r="C50"/>
  <c r="B50"/>
  <c r="H50" s="1"/>
  <c r="E49"/>
  <c r="D49"/>
  <c r="C49"/>
  <c r="B49"/>
  <c r="H49" s="1"/>
  <c r="K49" s="1"/>
  <c r="F48"/>
  <c r="E48"/>
  <c r="D48"/>
  <c r="C48"/>
  <c r="B48"/>
  <c r="H48" s="1"/>
  <c r="E47"/>
  <c r="D47"/>
  <c r="C47"/>
  <c r="B47"/>
  <c r="H47" s="1"/>
  <c r="E46"/>
  <c r="D46"/>
  <c r="C46"/>
  <c r="B46"/>
  <c r="H46" s="1"/>
  <c r="E45"/>
  <c r="D45"/>
  <c r="C45"/>
  <c r="B45"/>
  <c r="H45" s="1"/>
  <c r="L45" s="1"/>
  <c r="E44"/>
  <c r="D44"/>
  <c r="C44"/>
  <c r="B44"/>
  <c r="H44" s="1"/>
  <c r="E43"/>
  <c r="D43"/>
  <c r="C43"/>
  <c r="B43"/>
  <c r="H43" s="1"/>
  <c r="E42"/>
  <c r="D42"/>
  <c r="C42"/>
  <c r="B42"/>
  <c r="H42" s="1"/>
  <c r="E41"/>
  <c r="D41"/>
  <c r="C41"/>
  <c r="B41"/>
  <c r="H41" s="1"/>
  <c r="E40"/>
  <c r="D40"/>
  <c r="C40"/>
  <c r="B40"/>
  <c r="H40" s="1"/>
  <c r="K40" s="1"/>
  <c r="E39"/>
  <c r="D39"/>
  <c r="C39"/>
  <c r="B39"/>
  <c r="H39" s="1"/>
  <c r="E38"/>
  <c r="D38"/>
  <c r="C38"/>
  <c r="B38"/>
  <c r="H38" s="1"/>
  <c r="E37"/>
  <c r="D37"/>
  <c r="C37"/>
  <c r="B37"/>
  <c r="H37" s="1"/>
  <c r="L37" s="1"/>
  <c r="E36"/>
  <c r="D36"/>
  <c r="C36"/>
  <c r="B36"/>
  <c r="H36" s="1"/>
  <c r="E35"/>
  <c r="D35"/>
  <c r="C35"/>
  <c r="B35"/>
  <c r="H35" s="1"/>
  <c r="E34"/>
  <c r="D34"/>
  <c r="C34"/>
  <c r="B34"/>
  <c r="H34" s="1"/>
  <c r="E33"/>
  <c r="D33"/>
  <c r="C33"/>
  <c r="B33"/>
  <c r="H33" s="1"/>
  <c r="E32"/>
  <c r="D32"/>
  <c r="C32"/>
  <c r="B32"/>
  <c r="H32" s="1"/>
  <c r="E31"/>
  <c r="D31"/>
  <c r="C31"/>
  <c r="B31"/>
  <c r="H31" s="1"/>
  <c r="E30"/>
  <c r="D30"/>
  <c r="C30"/>
  <c r="B30"/>
  <c r="H30" s="1"/>
  <c r="E29"/>
  <c r="D29"/>
  <c r="C29"/>
  <c r="B29"/>
  <c r="H29" s="1"/>
  <c r="I29" s="1"/>
  <c r="E28"/>
  <c r="D28"/>
  <c r="C28"/>
  <c r="B28"/>
  <c r="H28" s="1"/>
  <c r="E27"/>
  <c r="D27"/>
  <c r="C27"/>
  <c r="B27"/>
  <c r="H27" s="1"/>
  <c r="E26"/>
  <c r="D26"/>
  <c r="C26"/>
  <c r="B26"/>
  <c r="H26" s="1"/>
  <c r="E25"/>
  <c r="D25"/>
  <c r="C25"/>
  <c r="B25"/>
  <c r="H25" s="1"/>
  <c r="M25" s="1"/>
  <c r="E24"/>
  <c r="D24"/>
  <c r="C24"/>
  <c r="B24"/>
  <c r="H24" s="1"/>
  <c r="E23"/>
  <c r="D23"/>
  <c r="C23"/>
  <c r="B23"/>
  <c r="H23" s="1"/>
  <c r="L23" s="1"/>
  <c r="E22"/>
  <c r="D22"/>
  <c r="C22"/>
  <c r="B22"/>
  <c r="H22" s="1"/>
  <c r="E21"/>
  <c r="D21"/>
  <c r="C21"/>
  <c r="B21"/>
  <c r="H21" s="1"/>
  <c r="E20"/>
  <c r="D20"/>
  <c r="C20"/>
  <c r="B20"/>
  <c r="H20" s="1"/>
  <c r="L20" s="1"/>
  <c r="E19"/>
  <c r="D19"/>
  <c r="C19"/>
  <c r="B19"/>
  <c r="H19" s="1"/>
  <c r="L19" s="1"/>
  <c r="E18"/>
  <c r="D18"/>
  <c r="C18"/>
  <c r="B18"/>
  <c r="H18" s="1"/>
  <c r="L18" s="1"/>
  <c r="E17"/>
  <c r="D17"/>
  <c r="C17"/>
  <c r="B17"/>
  <c r="H17" s="1"/>
  <c r="E16"/>
  <c r="D16"/>
  <c r="C16"/>
  <c r="B16"/>
  <c r="H16" s="1"/>
  <c r="E15"/>
  <c r="D15"/>
  <c r="C15"/>
  <c r="B15"/>
  <c r="H15" s="1"/>
  <c r="K15" s="1"/>
  <c r="E14"/>
  <c r="D14"/>
  <c r="C14"/>
  <c r="B14"/>
  <c r="H14" s="1"/>
  <c r="E13"/>
  <c r="D13"/>
  <c r="C13"/>
  <c r="B13"/>
  <c r="H13" s="1"/>
  <c r="E12"/>
  <c r="D12"/>
  <c r="C12"/>
  <c r="B12"/>
  <c r="H12" s="1"/>
  <c r="E11"/>
  <c r="D11"/>
  <c r="C11"/>
  <c r="B11"/>
  <c r="H11" s="1"/>
  <c r="E10"/>
  <c r="D10"/>
  <c r="C10"/>
  <c r="B10"/>
  <c r="H10" s="1"/>
  <c r="E9"/>
  <c r="D9"/>
  <c r="C9"/>
  <c r="B9"/>
  <c r="E8"/>
  <c r="D8"/>
  <c r="C8"/>
  <c r="B8"/>
  <c r="H8" s="1"/>
  <c r="E7"/>
  <c r="D7"/>
  <c r="C7"/>
  <c r="B7"/>
  <c r="H7" s="1"/>
  <c r="E6"/>
  <c r="D6"/>
  <c r="C6"/>
  <c r="B6"/>
  <c r="H6" s="1"/>
  <c r="E5"/>
  <c r="D5"/>
  <c r="C5"/>
  <c r="B5"/>
  <c r="H5" s="1"/>
  <c r="K5" s="1"/>
  <c r="C3"/>
  <c r="C2"/>
  <c r="F63" i="17"/>
  <c r="E63"/>
  <c r="D63"/>
  <c r="C63"/>
  <c r="B63"/>
  <c r="H63"/>
  <c r="I63" s="1"/>
  <c r="F62"/>
  <c r="E62"/>
  <c r="D62"/>
  <c r="C62"/>
  <c r="B62"/>
  <c r="H62" s="1"/>
  <c r="K62" s="1"/>
  <c r="F61"/>
  <c r="E61"/>
  <c r="D61"/>
  <c r="C61"/>
  <c r="B61"/>
  <c r="H61" s="1"/>
  <c r="F60"/>
  <c r="E60"/>
  <c r="D60"/>
  <c r="C60"/>
  <c r="B60"/>
  <c r="H60" s="1"/>
  <c r="F59"/>
  <c r="E59"/>
  <c r="D59"/>
  <c r="C59"/>
  <c r="B59"/>
  <c r="H59" s="1"/>
  <c r="K59" s="1"/>
  <c r="F58"/>
  <c r="E58"/>
  <c r="D58"/>
  <c r="C58"/>
  <c r="B58"/>
  <c r="H58" s="1"/>
  <c r="L58" s="1"/>
  <c r="E57"/>
  <c r="D57"/>
  <c r="C57"/>
  <c r="B57"/>
  <c r="H57" s="1"/>
  <c r="F56"/>
  <c r="E56"/>
  <c r="D56"/>
  <c r="C56"/>
  <c r="B56"/>
  <c r="H56" s="1"/>
  <c r="L56" s="1"/>
  <c r="E55"/>
  <c r="D55"/>
  <c r="C55"/>
  <c r="B55"/>
  <c r="H55" s="1"/>
  <c r="E54"/>
  <c r="D54"/>
  <c r="C54"/>
  <c r="B54"/>
  <c r="H54" s="1"/>
  <c r="F53"/>
  <c r="E53"/>
  <c r="D53"/>
  <c r="C53"/>
  <c r="B53"/>
  <c r="H53" s="1"/>
  <c r="M53" s="1"/>
  <c r="F52"/>
  <c r="E52"/>
  <c r="D52"/>
  <c r="C52"/>
  <c r="B52"/>
  <c r="H52" s="1"/>
  <c r="E51"/>
  <c r="D51"/>
  <c r="C51"/>
  <c r="B51"/>
  <c r="H51" s="1"/>
  <c r="I51" s="1"/>
  <c r="F50"/>
  <c r="E50"/>
  <c r="D50"/>
  <c r="C50"/>
  <c r="B50"/>
  <c r="H50" s="1"/>
  <c r="E49"/>
  <c r="D49"/>
  <c r="C49"/>
  <c r="B49"/>
  <c r="H49" s="1"/>
  <c r="F48"/>
  <c r="E48"/>
  <c r="D48"/>
  <c r="C48"/>
  <c r="B48"/>
  <c r="H48" s="1"/>
  <c r="E47"/>
  <c r="D47"/>
  <c r="C47"/>
  <c r="B47"/>
  <c r="H47" s="1"/>
  <c r="E46"/>
  <c r="D46"/>
  <c r="C46"/>
  <c r="B46"/>
  <c r="H46" s="1"/>
  <c r="E45"/>
  <c r="D45"/>
  <c r="C45"/>
  <c r="B45"/>
  <c r="H45" s="1"/>
  <c r="E44"/>
  <c r="D44"/>
  <c r="C44"/>
  <c r="B44"/>
  <c r="H44" s="1"/>
  <c r="E43"/>
  <c r="D43"/>
  <c r="C43"/>
  <c r="B43"/>
  <c r="H43" s="1"/>
  <c r="E42"/>
  <c r="D42"/>
  <c r="C42"/>
  <c r="B42"/>
  <c r="H42" s="1"/>
  <c r="E41"/>
  <c r="D41"/>
  <c r="C41"/>
  <c r="B41"/>
  <c r="H41" s="1"/>
  <c r="E40"/>
  <c r="D40"/>
  <c r="C40"/>
  <c r="B40"/>
  <c r="H40" s="1"/>
  <c r="E39"/>
  <c r="D39"/>
  <c r="C39"/>
  <c r="B39"/>
  <c r="H39" s="1"/>
  <c r="E38"/>
  <c r="D38"/>
  <c r="C38"/>
  <c r="B38"/>
  <c r="H38" s="1"/>
  <c r="E37"/>
  <c r="D37"/>
  <c r="C37"/>
  <c r="B37"/>
  <c r="H37" s="1"/>
  <c r="E36"/>
  <c r="D36"/>
  <c r="C36"/>
  <c r="B36"/>
  <c r="H36" s="1"/>
  <c r="E35"/>
  <c r="D35"/>
  <c r="C35"/>
  <c r="B35"/>
  <c r="H35" s="1"/>
  <c r="E34"/>
  <c r="D34"/>
  <c r="C34"/>
  <c r="B34"/>
  <c r="H34" s="1"/>
  <c r="E33"/>
  <c r="D33"/>
  <c r="C33"/>
  <c r="B33"/>
  <c r="H33" s="1"/>
  <c r="E32"/>
  <c r="D32"/>
  <c r="C32"/>
  <c r="B32"/>
  <c r="H32" s="1"/>
  <c r="E31"/>
  <c r="D31"/>
  <c r="C31"/>
  <c r="B31"/>
  <c r="H31" s="1"/>
  <c r="E30"/>
  <c r="D30"/>
  <c r="C30"/>
  <c r="B30"/>
  <c r="H30" s="1"/>
  <c r="E29"/>
  <c r="D29"/>
  <c r="C29"/>
  <c r="B29"/>
  <c r="H29" s="1"/>
  <c r="E28"/>
  <c r="D28"/>
  <c r="C28"/>
  <c r="B28"/>
  <c r="H28" s="1"/>
  <c r="L28" s="1"/>
  <c r="E27"/>
  <c r="D27"/>
  <c r="C27"/>
  <c r="B27"/>
  <c r="H27" s="1"/>
  <c r="I27" s="1"/>
  <c r="E26"/>
  <c r="D26"/>
  <c r="C26"/>
  <c r="B26"/>
  <c r="H26" s="1"/>
  <c r="M26" s="1"/>
  <c r="E25"/>
  <c r="D25"/>
  <c r="C25"/>
  <c r="B25"/>
  <c r="H25" s="1"/>
  <c r="L25" s="1"/>
  <c r="E24"/>
  <c r="D24"/>
  <c r="C24"/>
  <c r="B24"/>
  <c r="H24" s="1"/>
  <c r="J24" s="1"/>
  <c r="E23"/>
  <c r="D23"/>
  <c r="C23"/>
  <c r="B23"/>
  <c r="H23" s="1"/>
  <c r="L23" s="1"/>
  <c r="E22"/>
  <c r="D22"/>
  <c r="C22"/>
  <c r="B22"/>
  <c r="H22" s="1"/>
  <c r="J22" s="1"/>
  <c r="E21"/>
  <c r="D21"/>
  <c r="C21"/>
  <c r="B21"/>
  <c r="H21" s="1"/>
  <c r="L21" s="1"/>
  <c r="E20"/>
  <c r="D20"/>
  <c r="C20"/>
  <c r="B20"/>
  <c r="H20" s="1"/>
  <c r="K20" s="1"/>
  <c r="E19"/>
  <c r="D19"/>
  <c r="C19"/>
  <c r="B19"/>
  <c r="H19" s="1"/>
  <c r="L19" s="1"/>
  <c r="E18"/>
  <c r="D18"/>
  <c r="C18"/>
  <c r="B18"/>
  <c r="H18" s="1"/>
  <c r="L18" s="1"/>
  <c r="E17"/>
  <c r="D17"/>
  <c r="C17"/>
  <c r="B17"/>
  <c r="H17" s="1"/>
  <c r="J17" s="1"/>
  <c r="E16"/>
  <c r="D16"/>
  <c r="C16"/>
  <c r="B16"/>
  <c r="H16" s="1"/>
  <c r="I16" s="1"/>
  <c r="E15"/>
  <c r="D15"/>
  <c r="C15"/>
  <c r="B15"/>
  <c r="E14"/>
  <c r="D14"/>
  <c r="C14"/>
  <c r="B14"/>
  <c r="H14" s="1"/>
  <c r="I14" s="1"/>
  <c r="E13"/>
  <c r="D13"/>
  <c r="C13"/>
  <c r="B13"/>
  <c r="H13" s="1"/>
  <c r="E12"/>
  <c r="D12"/>
  <c r="C12"/>
  <c r="B12"/>
  <c r="H12" s="1"/>
  <c r="L12" s="1"/>
  <c r="E11"/>
  <c r="D11"/>
  <c r="C11"/>
  <c r="B11"/>
  <c r="H11" s="1"/>
  <c r="L11" s="1"/>
  <c r="E10"/>
  <c r="D10"/>
  <c r="C10"/>
  <c r="B10"/>
  <c r="H10" s="1"/>
  <c r="L10" s="1"/>
  <c r="E9"/>
  <c r="D9"/>
  <c r="C9"/>
  <c r="B9"/>
  <c r="H9" s="1"/>
  <c r="E8"/>
  <c r="D8"/>
  <c r="C8"/>
  <c r="B8"/>
  <c r="H8" s="1"/>
  <c r="J8" s="1"/>
  <c r="E7"/>
  <c r="D7"/>
  <c r="C7"/>
  <c r="B7"/>
  <c r="E6"/>
  <c r="D6"/>
  <c r="C6"/>
  <c r="B6"/>
  <c r="H6" s="1"/>
  <c r="J6" s="1"/>
  <c r="E5"/>
  <c r="D5"/>
  <c r="C5"/>
  <c r="B5"/>
  <c r="H5" s="1"/>
  <c r="M5" s="1"/>
  <c r="C3"/>
  <c r="C2"/>
  <c r="F19" i="12"/>
  <c r="F45" i="18"/>
  <c r="C3" i="15"/>
  <c r="C2"/>
  <c r="C3" i="14"/>
  <c r="C2"/>
  <c r="C3" i="13"/>
  <c r="C2"/>
  <c r="C3" i="12"/>
  <c r="C2"/>
  <c r="C3" i="11"/>
  <c r="C2"/>
  <c r="B6" i="12"/>
  <c r="H6" s="1"/>
  <c r="I6" s="1"/>
  <c r="C6"/>
  <c r="D6"/>
  <c r="E6"/>
  <c r="B7"/>
  <c r="H7" s="1"/>
  <c r="I7" s="1"/>
  <c r="C7"/>
  <c r="D7"/>
  <c r="E7"/>
  <c r="F63" i="15"/>
  <c r="E63"/>
  <c r="D63"/>
  <c r="C63"/>
  <c r="B63"/>
  <c r="H63" s="1"/>
  <c r="L63" s="1"/>
  <c r="F62"/>
  <c r="E62"/>
  <c r="D62"/>
  <c r="C62"/>
  <c r="B62"/>
  <c r="H62" s="1"/>
  <c r="F61"/>
  <c r="E61"/>
  <c r="D61"/>
  <c r="C61"/>
  <c r="B61"/>
  <c r="H61" s="1"/>
  <c r="L61" s="1"/>
  <c r="F60"/>
  <c r="E60"/>
  <c r="D60"/>
  <c r="C60"/>
  <c r="B60"/>
  <c r="H60" s="1"/>
  <c r="F59"/>
  <c r="E59"/>
  <c r="D59"/>
  <c r="C59"/>
  <c r="B59"/>
  <c r="H59"/>
  <c r="M59" s="1"/>
  <c r="F58"/>
  <c r="E58"/>
  <c r="D58"/>
  <c r="C58"/>
  <c r="B58"/>
  <c r="H58" s="1"/>
  <c r="E57"/>
  <c r="D57"/>
  <c r="C57"/>
  <c r="B57"/>
  <c r="H57" s="1"/>
  <c r="F56"/>
  <c r="E56"/>
  <c r="D56"/>
  <c r="C56"/>
  <c r="B56"/>
  <c r="H56" s="1"/>
  <c r="E55"/>
  <c r="D55"/>
  <c r="C55"/>
  <c r="B55"/>
  <c r="H55" s="1"/>
  <c r="E54"/>
  <c r="D54"/>
  <c r="C54"/>
  <c r="B54"/>
  <c r="H54" s="1"/>
  <c r="I54" s="1"/>
  <c r="E53"/>
  <c r="D53"/>
  <c r="C53"/>
  <c r="B53"/>
  <c r="H53" s="1"/>
  <c r="F52"/>
  <c r="E52"/>
  <c r="D52"/>
  <c r="C52"/>
  <c r="B52"/>
  <c r="H52" s="1"/>
  <c r="F51"/>
  <c r="E51"/>
  <c r="D51"/>
  <c r="C51"/>
  <c r="B51"/>
  <c r="H51" s="1"/>
  <c r="F50"/>
  <c r="E50"/>
  <c r="D50"/>
  <c r="C50"/>
  <c r="B50"/>
  <c r="H50" s="1"/>
  <c r="E49"/>
  <c r="D49"/>
  <c r="C49"/>
  <c r="B49"/>
  <c r="H49" s="1"/>
  <c r="F48"/>
  <c r="E48"/>
  <c r="D48"/>
  <c r="C48"/>
  <c r="B48"/>
  <c r="H48" s="1"/>
  <c r="E47"/>
  <c r="D47"/>
  <c r="C47"/>
  <c r="B47"/>
  <c r="H47" s="1"/>
  <c r="E46"/>
  <c r="D46"/>
  <c r="C46"/>
  <c r="B46"/>
  <c r="H46" s="1"/>
  <c r="I46" s="1"/>
  <c r="E45"/>
  <c r="D45"/>
  <c r="C45"/>
  <c r="B45"/>
  <c r="H45" s="1"/>
  <c r="E44"/>
  <c r="D44"/>
  <c r="C44"/>
  <c r="B44"/>
  <c r="H44" s="1"/>
  <c r="E43"/>
  <c r="D43"/>
  <c r="C43"/>
  <c r="B43"/>
  <c r="H43" s="1"/>
  <c r="J43" s="1"/>
  <c r="E42"/>
  <c r="D42"/>
  <c r="C42"/>
  <c r="B42"/>
  <c r="H42" s="1"/>
  <c r="E41"/>
  <c r="D41"/>
  <c r="C41"/>
  <c r="B41"/>
  <c r="H41" s="1"/>
  <c r="E40"/>
  <c r="D40"/>
  <c r="C40"/>
  <c r="B40"/>
  <c r="H40" s="1"/>
  <c r="K40" s="1"/>
  <c r="E39"/>
  <c r="D39"/>
  <c r="C39"/>
  <c r="B39"/>
  <c r="H39" s="1"/>
  <c r="E38"/>
  <c r="D38"/>
  <c r="C38"/>
  <c r="B38"/>
  <c r="H38" s="1"/>
  <c r="E37"/>
  <c r="D37"/>
  <c r="C37"/>
  <c r="B37"/>
  <c r="H37" s="1"/>
  <c r="I37" s="1"/>
  <c r="E36"/>
  <c r="D36"/>
  <c r="C36"/>
  <c r="B36"/>
  <c r="H36" s="1"/>
  <c r="E35"/>
  <c r="D35"/>
  <c r="C35"/>
  <c r="B35"/>
  <c r="H35" s="1"/>
  <c r="E34"/>
  <c r="D34"/>
  <c r="C34"/>
  <c r="B34"/>
  <c r="H34" s="1"/>
  <c r="E33"/>
  <c r="D33"/>
  <c r="C33"/>
  <c r="B33"/>
  <c r="H33" s="1"/>
  <c r="K33" s="1"/>
  <c r="E32"/>
  <c r="D32"/>
  <c r="C32"/>
  <c r="B32"/>
  <c r="H32" s="1"/>
  <c r="E31"/>
  <c r="D31"/>
  <c r="C31"/>
  <c r="B31"/>
  <c r="H31" s="1"/>
  <c r="E30"/>
  <c r="D30"/>
  <c r="C30"/>
  <c r="B30"/>
  <c r="H30" s="1"/>
  <c r="J30" s="1"/>
  <c r="E29"/>
  <c r="D29"/>
  <c r="C29"/>
  <c r="B29"/>
  <c r="H29" s="1"/>
  <c r="E28"/>
  <c r="D28"/>
  <c r="C28"/>
  <c r="B28"/>
  <c r="H28" s="1"/>
  <c r="K28" s="1"/>
  <c r="E27"/>
  <c r="D27"/>
  <c r="C27"/>
  <c r="B27"/>
  <c r="H27" s="1"/>
  <c r="I27" s="1"/>
  <c r="E26"/>
  <c r="D26"/>
  <c r="C26"/>
  <c r="B26"/>
  <c r="H26" s="1"/>
  <c r="I26" s="1"/>
  <c r="E25"/>
  <c r="D25"/>
  <c r="C25"/>
  <c r="B25"/>
  <c r="H25" s="1"/>
  <c r="K25" s="1"/>
  <c r="E24"/>
  <c r="D24"/>
  <c r="C24"/>
  <c r="B24"/>
  <c r="E23"/>
  <c r="D23"/>
  <c r="C23"/>
  <c r="B23"/>
  <c r="H23" s="1"/>
  <c r="L23" s="1"/>
  <c r="E22"/>
  <c r="D22"/>
  <c r="C22"/>
  <c r="B22"/>
  <c r="H22" s="1"/>
  <c r="I22" s="1"/>
  <c r="E21"/>
  <c r="D21"/>
  <c r="C21"/>
  <c r="B21"/>
  <c r="H21" s="1"/>
  <c r="K21" s="1"/>
  <c r="E20"/>
  <c r="D20"/>
  <c r="C20"/>
  <c r="B20"/>
  <c r="H20" s="1"/>
  <c r="K20" s="1"/>
  <c r="E19"/>
  <c r="D19"/>
  <c r="C19"/>
  <c r="B19"/>
  <c r="H19" s="1"/>
  <c r="K19" s="1"/>
  <c r="E18"/>
  <c r="D18"/>
  <c r="C18"/>
  <c r="B18"/>
  <c r="H18" s="1"/>
  <c r="J18" s="1"/>
  <c r="E17"/>
  <c r="D17"/>
  <c r="C17"/>
  <c r="B17"/>
  <c r="H17" s="1"/>
  <c r="L17" s="1"/>
  <c r="E16"/>
  <c r="D16"/>
  <c r="C16"/>
  <c r="B16"/>
  <c r="H16" s="1"/>
  <c r="L16" s="1"/>
  <c r="E15"/>
  <c r="D15"/>
  <c r="C15"/>
  <c r="B15"/>
  <c r="H15" s="1"/>
  <c r="E14"/>
  <c r="D14"/>
  <c r="C14"/>
  <c r="B14"/>
  <c r="H14" s="1"/>
  <c r="L14" s="1"/>
  <c r="E13"/>
  <c r="D13"/>
  <c r="C13"/>
  <c r="B13"/>
  <c r="E12"/>
  <c r="D12"/>
  <c r="C12"/>
  <c r="B12"/>
  <c r="H12" s="1"/>
  <c r="E11"/>
  <c r="D11"/>
  <c r="C11"/>
  <c r="B11"/>
  <c r="H11" s="1"/>
  <c r="J11" s="1"/>
  <c r="E10"/>
  <c r="D10"/>
  <c r="C10"/>
  <c r="B10"/>
  <c r="H10" s="1"/>
  <c r="J10" s="1"/>
  <c r="E9"/>
  <c r="D9"/>
  <c r="C9"/>
  <c r="B9"/>
  <c r="H9" s="1"/>
  <c r="I9" s="1"/>
  <c r="E8"/>
  <c r="D8"/>
  <c r="C8"/>
  <c r="B8"/>
  <c r="H8" s="1"/>
  <c r="K8" s="1"/>
  <c r="E7"/>
  <c r="D7"/>
  <c r="C7"/>
  <c r="B7"/>
  <c r="H7" s="1"/>
  <c r="K7" s="1"/>
  <c r="E6"/>
  <c r="D6"/>
  <c r="C6"/>
  <c r="B6"/>
  <c r="H6" s="1"/>
  <c r="J6" s="1"/>
  <c r="E5"/>
  <c r="D5"/>
  <c r="C5"/>
  <c r="B5"/>
  <c r="H5" s="1"/>
  <c r="K5" s="1"/>
  <c r="F63" i="14"/>
  <c r="E63"/>
  <c r="D63"/>
  <c r="C63"/>
  <c r="B63"/>
  <c r="H63" s="1"/>
  <c r="M63" s="1"/>
  <c r="F62"/>
  <c r="E62"/>
  <c r="D62"/>
  <c r="C62"/>
  <c r="B62"/>
  <c r="H62" s="1"/>
  <c r="M62" s="1"/>
  <c r="F61"/>
  <c r="E61"/>
  <c r="D61"/>
  <c r="C61"/>
  <c r="B61"/>
  <c r="H61" s="1"/>
  <c r="F60"/>
  <c r="E60"/>
  <c r="D60"/>
  <c r="C60"/>
  <c r="B60"/>
  <c r="H60"/>
  <c r="M60" s="1"/>
  <c r="F59"/>
  <c r="E59"/>
  <c r="D59"/>
  <c r="C59"/>
  <c r="B59"/>
  <c r="H59" s="1"/>
  <c r="F58"/>
  <c r="E58"/>
  <c r="D58"/>
  <c r="C58"/>
  <c r="B58"/>
  <c r="H58" s="1"/>
  <c r="M58" s="1"/>
  <c r="E57"/>
  <c r="D57"/>
  <c r="C57"/>
  <c r="B57"/>
  <c r="H57" s="1"/>
  <c r="F56"/>
  <c r="E56"/>
  <c r="D56"/>
  <c r="C56"/>
  <c r="B56"/>
  <c r="H56" s="1"/>
  <c r="E55"/>
  <c r="D55"/>
  <c r="C55"/>
  <c r="B55"/>
  <c r="H55" s="1"/>
  <c r="L55" s="1"/>
  <c r="E54"/>
  <c r="D54"/>
  <c r="C54"/>
  <c r="B54"/>
  <c r="H54" s="1"/>
  <c r="L54" s="1"/>
  <c r="F53"/>
  <c r="E53"/>
  <c r="D53"/>
  <c r="C53"/>
  <c r="B53"/>
  <c r="H53" s="1"/>
  <c r="F52"/>
  <c r="E52"/>
  <c r="D52"/>
  <c r="C52"/>
  <c r="B52"/>
  <c r="H52" s="1"/>
  <c r="E51"/>
  <c r="D51"/>
  <c r="C51"/>
  <c r="B51"/>
  <c r="H51" s="1"/>
  <c r="K51" s="1"/>
  <c r="F50"/>
  <c r="E50"/>
  <c r="D50"/>
  <c r="C50"/>
  <c r="B50"/>
  <c r="H50" s="1"/>
  <c r="F49"/>
  <c r="E49"/>
  <c r="D49"/>
  <c r="C49"/>
  <c r="B49"/>
  <c r="H49" s="1"/>
  <c r="F48"/>
  <c r="E48"/>
  <c r="D48"/>
  <c r="C48"/>
  <c r="B48"/>
  <c r="H48" s="1"/>
  <c r="E47"/>
  <c r="D47"/>
  <c r="C47"/>
  <c r="B47"/>
  <c r="H47" s="1"/>
  <c r="E46"/>
  <c r="D46"/>
  <c r="C46"/>
  <c r="B46"/>
  <c r="H46" s="1"/>
  <c r="E45"/>
  <c r="D45"/>
  <c r="C45"/>
  <c r="B45"/>
  <c r="H45" s="1"/>
  <c r="E44"/>
  <c r="D44"/>
  <c r="C44"/>
  <c r="B44"/>
  <c r="H44" s="1"/>
  <c r="E43"/>
  <c r="D43"/>
  <c r="C43"/>
  <c r="B43"/>
  <c r="H43" s="1"/>
  <c r="E42"/>
  <c r="D42"/>
  <c r="C42"/>
  <c r="B42"/>
  <c r="H42" s="1"/>
  <c r="E41"/>
  <c r="D41"/>
  <c r="C41"/>
  <c r="B41"/>
  <c r="H41" s="1"/>
  <c r="E40"/>
  <c r="D40"/>
  <c r="C40"/>
  <c r="B40"/>
  <c r="H40" s="1"/>
  <c r="E39"/>
  <c r="D39"/>
  <c r="C39"/>
  <c r="B39"/>
  <c r="H39" s="1"/>
  <c r="E38"/>
  <c r="D38"/>
  <c r="C38"/>
  <c r="B38"/>
  <c r="H38" s="1"/>
  <c r="E37"/>
  <c r="D37"/>
  <c r="C37"/>
  <c r="B37"/>
  <c r="H37" s="1"/>
  <c r="E36"/>
  <c r="D36"/>
  <c r="C36"/>
  <c r="B36"/>
  <c r="H36" s="1"/>
  <c r="L36" s="1"/>
  <c r="E35"/>
  <c r="D35"/>
  <c r="C35"/>
  <c r="B35"/>
  <c r="H35" s="1"/>
  <c r="E34"/>
  <c r="D34"/>
  <c r="C34"/>
  <c r="B34"/>
  <c r="H34" s="1"/>
  <c r="E33"/>
  <c r="D33"/>
  <c r="C33"/>
  <c r="B33"/>
  <c r="H33" s="1"/>
  <c r="L33" s="1"/>
  <c r="E32"/>
  <c r="D32"/>
  <c r="C32"/>
  <c r="B32"/>
  <c r="H32" s="1"/>
  <c r="E31"/>
  <c r="D31"/>
  <c r="C31"/>
  <c r="B31"/>
  <c r="H31" s="1"/>
  <c r="E30"/>
  <c r="D30"/>
  <c r="C30"/>
  <c r="B30"/>
  <c r="H30" s="1"/>
  <c r="M30" s="1"/>
  <c r="E29"/>
  <c r="D29"/>
  <c r="C29"/>
  <c r="B29"/>
  <c r="H29" s="1"/>
  <c r="E28"/>
  <c r="D28"/>
  <c r="C28"/>
  <c r="B28"/>
  <c r="H28" s="1"/>
  <c r="L28" s="1"/>
  <c r="E27"/>
  <c r="D27"/>
  <c r="C27"/>
  <c r="B27"/>
  <c r="H27" s="1"/>
  <c r="E26"/>
  <c r="D26"/>
  <c r="C26"/>
  <c r="B26"/>
  <c r="H26" s="1"/>
  <c r="K26" s="1"/>
  <c r="E25"/>
  <c r="D25"/>
  <c r="C25"/>
  <c r="B25"/>
  <c r="H25" s="1"/>
  <c r="L25" s="1"/>
  <c r="E24"/>
  <c r="D24"/>
  <c r="C24"/>
  <c r="B24"/>
  <c r="H24" s="1"/>
  <c r="L24" s="1"/>
  <c r="E23"/>
  <c r="D23"/>
  <c r="C23"/>
  <c r="B23"/>
  <c r="H23" s="1"/>
  <c r="E22"/>
  <c r="D22"/>
  <c r="C22"/>
  <c r="B22"/>
  <c r="H22" s="1"/>
  <c r="L22" s="1"/>
  <c r="E21"/>
  <c r="D21"/>
  <c r="C21"/>
  <c r="B21"/>
  <c r="H21" s="1"/>
  <c r="E20"/>
  <c r="D20"/>
  <c r="C20"/>
  <c r="B20"/>
  <c r="H20" s="1"/>
  <c r="I20" s="1"/>
  <c r="E19"/>
  <c r="D19"/>
  <c r="C19"/>
  <c r="B19"/>
  <c r="E18"/>
  <c r="D18"/>
  <c r="C18"/>
  <c r="B18"/>
  <c r="H18" s="1"/>
  <c r="J18" s="1"/>
  <c r="E17"/>
  <c r="D17"/>
  <c r="C17"/>
  <c r="B17"/>
  <c r="H17" s="1"/>
  <c r="E16"/>
  <c r="D16"/>
  <c r="C16"/>
  <c r="B16"/>
  <c r="H16" s="1"/>
  <c r="I16" s="1"/>
  <c r="E15"/>
  <c r="D15"/>
  <c r="C15"/>
  <c r="B15"/>
  <c r="H15" s="1"/>
  <c r="J15" s="1"/>
  <c r="E14"/>
  <c r="D14"/>
  <c r="C14"/>
  <c r="B14"/>
  <c r="H14" s="1"/>
  <c r="I14" s="1"/>
  <c r="E13"/>
  <c r="D13"/>
  <c r="C13"/>
  <c r="B13"/>
  <c r="H13" s="1"/>
  <c r="E12"/>
  <c r="D12"/>
  <c r="C12"/>
  <c r="B12"/>
  <c r="H12" s="1"/>
  <c r="L12" s="1"/>
  <c r="E11"/>
  <c r="D11"/>
  <c r="C11"/>
  <c r="B11"/>
  <c r="E10"/>
  <c r="D10"/>
  <c r="C10"/>
  <c r="B10"/>
  <c r="H10" s="1"/>
  <c r="E9"/>
  <c r="D9"/>
  <c r="C9"/>
  <c r="B9"/>
  <c r="H9" s="1"/>
  <c r="E8"/>
  <c r="D8"/>
  <c r="C8"/>
  <c r="B8"/>
  <c r="H8" s="1"/>
  <c r="L8" s="1"/>
  <c r="E7"/>
  <c r="D7"/>
  <c r="C7"/>
  <c r="B7"/>
  <c r="H7" s="1"/>
  <c r="E6"/>
  <c r="D6"/>
  <c r="C6"/>
  <c r="B6"/>
  <c r="H6" s="1"/>
  <c r="L6" s="1"/>
  <c r="E5"/>
  <c r="D5"/>
  <c r="C5"/>
  <c r="B5"/>
  <c r="H5" s="1"/>
  <c r="K5" s="1"/>
  <c r="F63" i="13"/>
  <c r="E63"/>
  <c r="D63"/>
  <c r="C63"/>
  <c r="B63"/>
  <c r="H63" s="1"/>
  <c r="F62"/>
  <c r="E62"/>
  <c r="D62"/>
  <c r="C62"/>
  <c r="B62"/>
  <c r="H62" s="1"/>
  <c r="I62" s="1"/>
  <c r="F61"/>
  <c r="E61"/>
  <c r="D61"/>
  <c r="C61"/>
  <c r="B61"/>
  <c r="H61" s="1"/>
  <c r="I61" s="1"/>
  <c r="F60"/>
  <c r="E60"/>
  <c r="D60"/>
  <c r="C60"/>
  <c r="B60"/>
  <c r="H60" s="1"/>
  <c r="F59"/>
  <c r="E59"/>
  <c r="D59"/>
  <c r="C59"/>
  <c r="B59"/>
  <c r="H59" s="1"/>
  <c r="F58"/>
  <c r="E58"/>
  <c r="D58"/>
  <c r="C58"/>
  <c r="B58"/>
  <c r="H58" s="1"/>
  <c r="K58" s="1"/>
  <c r="E57"/>
  <c r="D57"/>
  <c r="C57"/>
  <c r="B57"/>
  <c r="H57" s="1"/>
  <c r="F56"/>
  <c r="E56"/>
  <c r="D56"/>
  <c r="C56"/>
  <c r="B56"/>
  <c r="H56" s="1"/>
  <c r="M56" s="1"/>
  <c r="F55"/>
  <c r="E55"/>
  <c r="D55"/>
  <c r="C55"/>
  <c r="B55"/>
  <c r="H55" s="1"/>
  <c r="F54"/>
  <c r="E54"/>
  <c r="D54"/>
  <c r="C54"/>
  <c r="B54"/>
  <c r="H54" s="1"/>
  <c r="K54" s="1"/>
  <c r="E53"/>
  <c r="D53"/>
  <c r="C53"/>
  <c r="B53"/>
  <c r="H53" s="1"/>
  <c r="F52"/>
  <c r="E52"/>
  <c r="D52"/>
  <c r="C52"/>
  <c r="B52"/>
  <c r="H52" s="1"/>
  <c r="F51"/>
  <c r="E51"/>
  <c r="D51"/>
  <c r="C51"/>
  <c r="B51"/>
  <c r="H51" s="1"/>
  <c r="F50"/>
  <c r="E50"/>
  <c r="D50"/>
  <c r="C50"/>
  <c r="B50"/>
  <c r="H50" s="1"/>
  <c r="K50" s="1"/>
  <c r="E49"/>
  <c r="D49"/>
  <c r="C49"/>
  <c r="B49"/>
  <c r="H49" s="1"/>
  <c r="F48"/>
  <c r="E48"/>
  <c r="D48"/>
  <c r="C48"/>
  <c r="B48"/>
  <c r="H48" s="1"/>
  <c r="E47"/>
  <c r="D47"/>
  <c r="C47"/>
  <c r="B47"/>
  <c r="H47" s="1"/>
  <c r="F46"/>
  <c r="E46"/>
  <c r="D46"/>
  <c r="C46"/>
  <c r="B46"/>
  <c r="H46" s="1"/>
  <c r="E45"/>
  <c r="D45"/>
  <c r="C45"/>
  <c r="B45"/>
  <c r="H45" s="1"/>
  <c r="E44"/>
  <c r="D44"/>
  <c r="C44"/>
  <c r="B44"/>
  <c r="H44" s="1"/>
  <c r="E43"/>
  <c r="D43"/>
  <c r="C43"/>
  <c r="B43"/>
  <c r="H43" s="1"/>
  <c r="I43" s="1"/>
  <c r="E42"/>
  <c r="D42"/>
  <c r="C42"/>
  <c r="B42"/>
  <c r="H42" s="1"/>
  <c r="E41"/>
  <c r="D41"/>
  <c r="C41"/>
  <c r="B41"/>
  <c r="H41" s="1"/>
  <c r="M41" s="1"/>
  <c r="E40"/>
  <c r="D40"/>
  <c r="C40"/>
  <c r="B40"/>
  <c r="H40" s="1"/>
  <c r="E39"/>
  <c r="D39"/>
  <c r="C39"/>
  <c r="B39"/>
  <c r="H39" s="1"/>
  <c r="E38"/>
  <c r="D38"/>
  <c r="C38"/>
  <c r="B38"/>
  <c r="H38" s="1"/>
  <c r="E37"/>
  <c r="D37"/>
  <c r="C37"/>
  <c r="B37"/>
  <c r="H37" s="1"/>
  <c r="I37" s="1"/>
  <c r="E36"/>
  <c r="D36"/>
  <c r="C36"/>
  <c r="B36"/>
  <c r="H36" s="1"/>
  <c r="I36" s="1"/>
  <c r="E35"/>
  <c r="D35"/>
  <c r="C35"/>
  <c r="B35"/>
  <c r="H35" s="1"/>
  <c r="L35" s="1"/>
  <c r="E34"/>
  <c r="D34"/>
  <c r="C34"/>
  <c r="B34"/>
  <c r="H34" s="1"/>
  <c r="E33"/>
  <c r="D33"/>
  <c r="C33"/>
  <c r="B33"/>
  <c r="H33" s="1"/>
  <c r="E32"/>
  <c r="D32"/>
  <c r="C32"/>
  <c r="B32"/>
  <c r="H32" s="1"/>
  <c r="L32" s="1"/>
  <c r="E31"/>
  <c r="D31"/>
  <c r="C31"/>
  <c r="B31"/>
  <c r="H31" s="1"/>
  <c r="E30"/>
  <c r="D30"/>
  <c r="C30"/>
  <c r="B30"/>
  <c r="H30" s="1"/>
  <c r="E29"/>
  <c r="D29"/>
  <c r="C29"/>
  <c r="B29"/>
  <c r="H29" s="1"/>
  <c r="E28"/>
  <c r="D28"/>
  <c r="C28"/>
  <c r="B28"/>
  <c r="H28" s="1"/>
  <c r="L28" s="1"/>
  <c r="E27"/>
  <c r="D27"/>
  <c r="C27"/>
  <c r="B27"/>
  <c r="H27" s="1"/>
  <c r="E26"/>
  <c r="D26"/>
  <c r="C26"/>
  <c r="B26"/>
  <c r="H26" s="1"/>
  <c r="I26" s="1"/>
  <c r="E25"/>
  <c r="D25"/>
  <c r="C25"/>
  <c r="B25"/>
  <c r="H25" s="1"/>
  <c r="L25" s="1"/>
  <c r="E24"/>
  <c r="D24"/>
  <c r="C24"/>
  <c r="B24"/>
  <c r="H24" s="1"/>
  <c r="I24" s="1"/>
  <c r="E23"/>
  <c r="D23"/>
  <c r="C23"/>
  <c r="B23"/>
  <c r="H23" s="1"/>
  <c r="E22"/>
  <c r="D22"/>
  <c r="C22"/>
  <c r="B22"/>
  <c r="H22" s="1"/>
  <c r="E21"/>
  <c r="D21"/>
  <c r="C21"/>
  <c r="B21"/>
  <c r="H21" s="1"/>
  <c r="I21" s="1"/>
  <c r="E20"/>
  <c r="D20"/>
  <c r="C20"/>
  <c r="B20"/>
  <c r="H20" s="1"/>
  <c r="E19"/>
  <c r="D19"/>
  <c r="C19"/>
  <c r="B19"/>
  <c r="H19" s="1"/>
  <c r="E18"/>
  <c r="D18"/>
  <c r="C18"/>
  <c r="B18"/>
  <c r="H18" s="1"/>
  <c r="K18" s="1"/>
  <c r="E17"/>
  <c r="D17"/>
  <c r="C17"/>
  <c r="B17"/>
  <c r="H17" s="1"/>
  <c r="I17" s="1"/>
  <c r="E16"/>
  <c r="D16"/>
  <c r="C16"/>
  <c r="B16"/>
  <c r="H16" s="1"/>
  <c r="I16" s="1"/>
  <c r="E15"/>
  <c r="D15"/>
  <c r="C15"/>
  <c r="B15"/>
  <c r="H15" s="1"/>
  <c r="E14"/>
  <c r="D14"/>
  <c r="C14"/>
  <c r="B14"/>
  <c r="H14" s="1"/>
  <c r="E13"/>
  <c r="D13"/>
  <c r="C13"/>
  <c r="B13"/>
  <c r="H13" s="1"/>
  <c r="J13" s="1"/>
  <c r="E12"/>
  <c r="D12"/>
  <c r="C12"/>
  <c r="B12"/>
  <c r="H12" s="1"/>
  <c r="E11"/>
  <c r="D11"/>
  <c r="C11"/>
  <c r="B11"/>
  <c r="H11" s="1"/>
  <c r="E10"/>
  <c r="D10"/>
  <c r="C10"/>
  <c r="B10"/>
  <c r="E9"/>
  <c r="D9"/>
  <c r="C9"/>
  <c r="B9"/>
  <c r="H9" s="1"/>
  <c r="E8"/>
  <c r="D8"/>
  <c r="C8"/>
  <c r="B8"/>
  <c r="H8" s="1"/>
  <c r="I8" s="1"/>
  <c r="E7"/>
  <c r="D7"/>
  <c r="C7"/>
  <c r="B7"/>
  <c r="H7" s="1"/>
  <c r="E6"/>
  <c r="D6"/>
  <c r="C6"/>
  <c r="B6"/>
  <c r="H6" s="1"/>
  <c r="E5"/>
  <c r="D5"/>
  <c r="C5"/>
  <c r="B5"/>
  <c r="H5" s="1"/>
  <c r="F63" i="12"/>
  <c r="E63"/>
  <c r="D63"/>
  <c r="C63"/>
  <c r="B63"/>
  <c r="H63" s="1"/>
  <c r="J63" s="1"/>
  <c r="F62"/>
  <c r="E62"/>
  <c r="D62"/>
  <c r="C62"/>
  <c r="B62"/>
  <c r="H62" s="1"/>
  <c r="I62" s="1"/>
  <c r="F61"/>
  <c r="E61"/>
  <c r="D61"/>
  <c r="C61"/>
  <c r="B61"/>
  <c r="H61" s="1"/>
  <c r="F60"/>
  <c r="E60"/>
  <c r="D60"/>
  <c r="C60"/>
  <c r="B60"/>
  <c r="H60" s="1"/>
  <c r="K60" s="1"/>
  <c r="F59"/>
  <c r="E59"/>
  <c r="D59"/>
  <c r="C59"/>
  <c r="B59"/>
  <c r="H59" s="1"/>
  <c r="L59" s="1"/>
  <c r="F58"/>
  <c r="E58"/>
  <c r="D58"/>
  <c r="C58"/>
  <c r="B58"/>
  <c r="H58" s="1"/>
  <c r="L58" s="1"/>
  <c r="E57"/>
  <c r="D57"/>
  <c r="C57"/>
  <c r="B57"/>
  <c r="H57" s="1"/>
  <c r="F56"/>
  <c r="E56"/>
  <c r="D56"/>
  <c r="C56"/>
  <c r="B56"/>
  <c r="H56" s="1"/>
  <c r="E55"/>
  <c r="D55"/>
  <c r="C55"/>
  <c r="B55"/>
  <c r="H55" s="1"/>
  <c r="F54"/>
  <c r="E54"/>
  <c r="D54"/>
  <c r="C54"/>
  <c r="B54"/>
  <c r="H54" s="1"/>
  <c r="F53"/>
  <c r="E53"/>
  <c r="D53"/>
  <c r="C53"/>
  <c r="B53"/>
  <c r="H53" s="1"/>
  <c r="J53" s="1"/>
  <c r="F52"/>
  <c r="E52"/>
  <c r="D52"/>
  <c r="C52"/>
  <c r="B52"/>
  <c r="H52" s="1"/>
  <c r="E51"/>
  <c r="D51"/>
  <c r="C51"/>
  <c r="B51"/>
  <c r="H51" s="1"/>
  <c r="F50"/>
  <c r="E50"/>
  <c r="D50"/>
  <c r="C50"/>
  <c r="B50"/>
  <c r="H50" s="1"/>
  <c r="E49"/>
  <c r="D49"/>
  <c r="C49"/>
  <c r="B49"/>
  <c r="H49" s="1"/>
  <c r="F48"/>
  <c r="E48"/>
  <c r="D48"/>
  <c r="C48"/>
  <c r="B48"/>
  <c r="H48" s="1"/>
  <c r="K48" s="1"/>
  <c r="E47"/>
  <c r="D47"/>
  <c r="C47"/>
  <c r="B47"/>
  <c r="H47" s="1"/>
  <c r="F46"/>
  <c r="E46"/>
  <c r="D46"/>
  <c r="C46"/>
  <c r="B46"/>
  <c r="H46" s="1"/>
  <c r="E45"/>
  <c r="D45"/>
  <c r="C45"/>
  <c r="B45"/>
  <c r="H45" s="1"/>
  <c r="E44"/>
  <c r="D44"/>
  <c r="C44"/>
  <c r="B44"/>
  <c r="H44" s="1"/>
  <c r="E43"/>
  <c r="D43"/>
  <c r="C43"/>
  <c r="B43"/>
  <c r="H43" s="1"/>
  <c r="I43" s="1"/>
  <c r="E42"/>
  <c r="D42"/>
  <c r="C42"/>
  <c r="B42"/>
  <c r="H42" s="1"/>
  <c r="I42" s="1"/>
  <c r="E41"/>
  <c r="D41"/>
  <c r="C41"/>
  <c r="B41"/>
  <c r="H41" s="1"/>
  <c r="E40"/>
  <c r="D40"/>
  <c r="C40"/>
  <c r="B40"/>
  <c r="H40" s="1"/>
  <c r="E39"/>
  <c r="D39"/>
  <c r="C39"/>
  <c r="B39"/>
  <c r="H39" s="1"/>
  <c r="E38"/>
  <c r="D38"/>
  <c r="C38"/>
  <c r="B38"/>
  <c r="H38" s="1"/>
  <c r="E37"/>
  <c r="D37"/>
  <c r="C37"/>
  <c r="B37"/>
  <c r="H37" s="1"/>
  <c r="E36"/>
  <c r="D36"/>
  <c r="C36"/>
  <c r="B36"/>
  <c r="H36" s="1"/>
  <c r="J36" s="1"/>
  <c r="E35"/>
  <c r="D35"/>
  <c r="C35"/>
  <c r="B35"/>
  <c r="H35" s="1"/>
  <c r="L35" s="1"/>
  <c r="E34"/>
  <c r="D34"/>
  <c r="C34"/>
  <c r="B34"/>
  <c r="H34" s="1"/>
  <c r="E33"/>
  <c r="D33"/>
  <c r="C33"/>
  <c r="B33"/>
  <c r="H33" s="1"/>
  <c r="E32"/>
  <c r="D32"/>
  <c r="C32"/>
  <c r="B32"/>
  <c r="H32" s="1"/>
  <c r="I32" s="1"/>
  <c r="E31"/>
  <c r="D31"/>
  <c r="C31"/>
  <c r="B31"/>
  <c r="H31" s="1"/>
  <c r="E30"/>
  <c r="D30"/>
  <c r="C30"/>
  <c r="B30"/>
  <c r="H30" s="1"/>
  <c r="E29"/>
  <c r="D29"/>
  <c r="C29"/>
  <c r="B29"/>
  <c r="H29" s="1"/>
  <c r="E28"/>
  <c r="D28"/>
  <c r="C28"/>
  <c r="B28"/>
  <c r="H28" s="1"/>
  <c r="E27"/>
  <c r="D27"/>
  <c r="C27"/>
  <c r="B27"/>
  <c r="H27" s="1"/>
  <c r="I27" s="1"/>
  <c r="E26"/>
  <c r="D26"/>
  <c r="C26"/>
  <c r="B26"/>
  <c r="H26" s="1"/>
  <c r="E25"/>
  <c r="D25"/>
  <c r="C25"/>
  <c r="B25"/>
  <c r="H25" s="1"/>
  <c r="E24"/>
  <c r="D24"/>
  <c r="C24"/>
  <c r="B24"/>
  <c r="H24" s="1"/>
  <c r="E23"/>
  <c r="D23"/>
  <c r="C23"/>
  <c r="B23"/>
  <c r="H23" s="1"/>
  <c r="E22"/>
  <c r="D22"/>
  <c r="C22"/>
  <c r="B22"/>
  <c r="H22" s="1"/>
  <c r="K22" s="1"/>
  <c r="E21"/>
  <c r="D21"/>
  <c r="C21"/>
  <c r="B21"/>
  <c r="H21" s="1"/>
  <c r="I21" s="1"/>
  <c r="E20"/>
  <c r="D20"/>
  <c r="C20"/>
  <c r="B20"/>
  <c r="H20" s="1"/>
  <c r="E19"/>
  <c r="D19"/>
  <c r="C19"/>
  <c r="B19"/>
  <c r="H19" s="1"/>
  <c r="E18"/>
  <c r="D18"/>
  <c r="C18"/>
  <c r="B18"/>
  <c r="H18" s="1"/>
  <c r="K18" s="1"/>
  <c r="E17"/>
  <c r="D17"/>
  <c r="C17"/>
  <c r="B17"/>
  <c r="E16"/>
  <c r="D16"/>
  <c r="C16"/>
  <c r="B16"/>
  <c r="H16" s="1"/>
  <c r="E15"/>
  <c r="D15"/>
  <c r="C15"/>
  <c r="B15"/>
  <c r="H15" s="1"/>
  <c r="E14"/>
  <c r="D14"/>
  <c r="C14"/>
  <c r="B14"/>
  <c r="H14" s="1"/>
  <c r="E13"/>
  <c r="D13"/>
  <c r="C13"/>
  <c r="B13"/>
  <c r="H13" s="1"/>
  <c r="E12"/>
  <c r="D12"/>
  <c r="C12"/>
  <c r="B12"/>
  <c r="H12" s="1"/>
  <c r="L12" s="1"/>
  <c r="E11"/>
  <c r="D11"/>
  <c r="C11"/>
  <c r="B11"/>
  <c r="H11" s="1"/>
  <c r="J11" s="1"/>
  <c r="E10"/>
  <c r="D10"/>
  <c r="C10"/>
  <c r="B10"/>
  <c r="H10" s="1"/>
  <c r="I10" s="1"/>
  <c r="E9"/>
  <c r="D9"/>
  <c r="C9"/>
  <c r="B9"/>
  <c r="H9" s="1"/>
  <c r="K9" s="1"/>
  <c r="E8"/>
  <c r="D8"/>
  <c r="C8"/>
  <c r="B8"/>
  <c r="H8" s="1"/>
  <c r="E5"/>
  <c r="D5"/>
  <c r="C5"/>
  <c r="B5"/>
  <c r="H5" s="1"/>
  <c r="F63" i="11"/>
  <c r="E63"/>
  <c r="D63"/>
  <c r="C63"/>
  <c r="B63"/>
  <c r="H63" s="1"/>
  <c r="F62"/>
  <c r="E62"/>
  <c r="D62"/>
  <c r="C62"/>
  <c r="B62"/>
  <c r="H62" s="1"/>
  <c r="K62" s="1"/>
  <c r="F61"/>
  <c r="E61"/>
  <c r="D61"/>
  <c r="C61"/>
  <c r="B61"/>
  <c r="H61"/>
  <c r="I61" s="1"/>
  <c r="F60"/>
  <c r="E60"/>
  <c r="D60"/>
  <c r="C60"/>
  <c r="B60"/>
  <c r="H60" s="1"/>
  <c r="M60" s="1"/>
  <c r="F59"/>
  <c r="E59"/>
  <c r="D59"/>
  <c r="C59"/>
  <c r="B59"/>
  <c r="H59" s="1"/>
  <c r="F58"/>
  <c r="E58"/>
  <c r="D58"/>
  <c r="C58"/>
  <c r="B58"/>
  <c r="H58" s="1"/>
  <c r="E57"/>
  <c r="D57"/>
  <c r="C57"/>
  <c r="B57"/>
  <c r="H57" s="1"/>
  <c r="F56"/>
  <c r="E56"/>
  <c r="D56"/>
  <c r="C56"/>
  <c r="B56"/>
  <c r="H56" s="1"/>
  <c r="E55"/>
  <c r="D55"/>
  <c r="C55"/>
  <c r="B55"/>
  <c r="H55" s="1"/>
  <c r="M55" s="1"/>
  <c r="F54"/>
  <c r="E54"/>
  <c r="D54"/>
  <c r="C54"/>
  <c r="B54"/>
  <c r="H54" s="1"/>
  <c r="F53"/>
  <c r="E53"/>
  <c r="D53"/>
  <c r="C53"/>
  <c r="B53"/>
  <c r="H53" s="1"/>
  <c r="F52"/>
  <c r="E52"/>
  <c r="D52"/>
  <c r="C52"/>
  <c r="B52"/>
  <c r="H52" s="1"/>
  <c r="M52" s="1"/>
  <c r="E51"/>
  <c r="D51"/>
  <c r="C51"/>
  <c r="B51"/>
  <c r="H51" s="1"/>
  <c r="F50"/>
  <c r="E50"/>
  <c r="D50"/>
  <c r="C50"/>
  <c r="B50"/>
  <c r="H50" s="1"/>
  <c r="M50" s="1"/>
  <c r="E49"/>
  <c r="D49"/>
  <c r="C49"/>
  <c r="B49"/>
  <c r="H49" s="1"/>
  <c r="F48"/>
  <c r="E48"/>
  <c r="D48"/>
  <c r="C48"/>
  <c r="B48"/>
  <c r="H48" s="1"/>
  <c r="E47"/>
  <c r="D47"/>
  <c r="C47"/>
  <c r="B47"/>
  <c r="H47" s="1"/>
  <c r="M47" s="1"/>
  <c r="F46"/>
  <c r="E46"/>
  <c r="D46"/>
  <c r="C46"/>
  <c r="B46"/>
  <c r="H46" s="1"/>
  <c r="E45"/>
  <c r="D45"/>
  <c r="C45"/>
  <c r="B45"/>
  <c r="H45" s="1"/>
  <c r="E44"/>
  <c r="D44"/>
  <c r="C44"/>
  <c r="B44"/>
  <c r="H44" s="1"/>
  <c r="E43"/>
  <c r="D43"/>
  <c r="C43"/>
  <c r="B43"/>
  <c r="H43" s="1"/>
  <c r="E42"/>
  <c r="D42"/>
  <c r="C42"/>
  <c r="B42"/>
  <c r="H42" s="1"/>
  <c r="E41"/>
  <c r="D41"/>
  <c r="C41"/>
  <c r="B41"/>
  <c r="H41" s="1"/>
  <c r="I41" s="1"/>
  <c r="E40"/>
  <c r="D40"/>
  <c r="C40"/>
  <c r="B40"/>
  <c r="H40" s="1"/>
  <c r="K40" s="1"/>
  <c r="E39"/>
  <c r="D39"/>
  <c r="C39"/>
  <c r="B39"/>
  <c r="H39" s="1"/>
  <c r="E38"/>
  <c r="D38"/>
  <c r="C38"/>
  <c r="B38"/>
  <c r="H38" s="1"/>
  <c r="E37"/>
  <c r="D37"/>
  <c r="C37"/>
  <c r="B37"/>
  <c r="H37" s="1"/>
  <c r="L37" s="1"/>
  <c r="E36"/>
  <c r="D36"/>
  <c r="C36"/>
  <c r="B36"/>
  <c r="H36" s="1"/>
  <c r="E35"/>
  <c r="D35"/>
  <c r="C35"/>
  <c r="B35"/>
  <c r="H35" s="1"/>
  <c r="E34"/>
  <c r="D34"/>
  <c r="C34"/>
  <c r="B34"/>
  <c r="H34" s="1"/>
  <c r="J34" s="1"/>
  <c r="E33"/>
  <c r="D33"/>
  <c r="C33"/>
  <c r="B33"/>
  <c r="H33" s="1"/>
  <c r="E32"/>
  <c r="D32"/>
  <c r="C32"/>
  <c r="B32"/>
  <c r="H32" s="1"/>
  <c r="E31"/>
  <c r="D31"/>
  <c r="C31"/>
  <c r="B31"/>
  <c r="H31" s="1"/>
  <c r="E30"/>
  <c r="D30"/>
  <c r="C30"/>
  <c r="B30"/>
  <c r="H30" s="1"/>
  <c r="E29"/>
  <c r="D29"/>
  <c r="C29"/>
  <c r="B29"/>
  <c r="H29" s="1"/>
  <c r="E28"/>
  <c r="D28"/>
  <c r="C28"/>
  <c r="B28"/>
  <c r="H28" s="1"/>
  <c r="E27"/>
  <c r="D27"/>
  <c r="C27"/>
  <c r="B27"/>
  <c r="H27" s="1"/>
  <c r="E26"/>
  <c r="D26"/>
  <c r="C26"/>
  <c r="B26"/>
  <c r="H26" s="1"/>
  <c r="L26" s="1"/>
  <c r="E25"/>
  <c r="D25"/>
  <c r="C25"/>
  <c r="B25"/>
  <c r="H25" s="1"/>
  <c r="E24"/>
  <c r="D24"/>
  <c r="C24"/>
  <c r="B24"/>
  <c r="H24" s="1"/>
  <c r="E23"/>
  <c r="D23"/>
  <c r="C23"/>
  <c r="B23"/>
  <c r="H23" s="1"/>
  <c r="E22"/>
  <c r="D22"/>
  <c r="C22"/>
  <c r="B22"/>
  <c r="H22" s="1"/>
  <c r="L22" s="1"/>
  <c r="E21"/>
  <c r="D21"/>
  <c r="C21"/>
  <c r="B21"/>
  <c r="H21" s="1"/>
  <c r="E20"/>
  <c r="D20"/>
  <c r="C20"/>
  <c r="B20"/>
  <c r="H20" s="1"/>
  <c r="E19"/>
  <c r="D19"/>
  <c r="C19"/>
  <c r="B19"/>
  <c r="H19" s="1"/>
  <c r="E18"/>
  <c r="D18"/>
  <c r="C18"/>
  <c r="B18"/>
  <c r="H18" s="1"/>
  <c r="E17"/>
  <c r="D17"/>
  <c r="C17"/>
  <c r="B17"/>
  <c r="H17" s="1"/>
  <c r="E16"/>
  <c r="D16"/>
  <c r="C16"/>
  <c r="B16"/>
  <c r="H16" s="1"/>
  <c r="K16" s="1"/>
  <c r="E15"/>
  <c r="D15"/>
  <c r="C15"/>
  <c r="B15"/>
  <c r="H15" s="1"/>
  <c r="E14"/>
  <c r="D14"/>
  <c r="C14"/>
  <c r="B14"/>
  <c r="E13"/>
  <c r="D13"/>
  <c r="C13"/>
  <c r="B13"/>
  <c r="H13" s="1"/>
  <c r="E12"/>
  <c r="D12"/>
  <c r="C12"/>
  <c r="B12"/>
  <c r="H12" s="1"/>
  <c r="E11"/>
  <c r="D11"/>
  <c r="C11"/>
  <c r="B11"/>
  <c r="H11" s="1"/>
  <c r="J11" s="1"/>
  <c r="E10"/>
  <c r="D10"/>
  <c r="C10"/>
  <c r="B10"/>
  <c r="H10" s="1"/>
  <c r="E9"/>
  <c r="D9"/>
  <c r="C9"/>
  <c r="B9"/>
  <c r="H9" s="1"/>
  <c r="I9" s="1"/>
  <c r="E8"/>
  <c r="D8"/>
  <c r="C8"/>
  <c r="B8"/>
  <c r="E7"/>
  <c r="D7"/>
  <c r="C7"/>
  <c r="B7"/>
  <c r="H7" s="1"/>
  <c r="I7" s="1"/>
  <c r="E6"/>
  <c r="D6"/>
  <c r="C6"/>
  <c r="B6"/>
  <c r="H6" s="1"/>
  <c r="E5"/>
  <c r="D5"/>
  <c r="C5"/>
  <c r="B5"/>
  <c r="H5" s="1"/>
  <c r="J5" s="1"/>
  <c r="F21"/>
  <c r="F21" i="18"/>
  <c r="F36" i="19"/>
  <c r="F38" i="14"/>
  <c r="F40" i="15"/>
  <c r="F42" i="14"/>
  <c r="F44" i="12"/>
  <c r="F45" i="11"/>
  <c r="F45" i="14"/>
  <c r="F45" i="13"/>
  <c r="F55" i="12"/>
  <c r="F55" i="14"/>
  <c r="F47" i="12"/>
  <c r="F47" i="14"/>
  <c r="F57"/>
  <c r="F19" i="18"/>
  <c r="F49" i="12"/>
  <c r="F57"/>
  <c r="F57" i="15"/>
  <c r="F57" i="17"/>
  <c r="F46" i="14"/>
  <c r="F54"/>
  <c r="F46" i="17"/>
  <c r="F54"/>
  <c r="F46" i="18"/>
  <c r="F18" i="17"/>
  <c r="F54" i="18"/>
  <c r="F46" i="15"/>
  <c r="F54"/>
  <c r="F17" i="14"/>
  <c r="F17" i="12"/>
  <c r="F8" i="13"/>
  <c r="F19" i="14"/>
  <c r="F14" i="15"/>
  <c r="F14" i="19"/>
  <c r="F26" i="11"/>
  <c r="F18" i="19"/>
  <c r="F42" i="13"/>
  <c r="F21" i="14"/>
  <c r="F19" i="17"/>
  <c r="F18" i="12"/>
  <c r="F21" i="19"/>
  <c r="F18" i="13"/>
  <c r="F18" i="15"/>
  <c r="F14" i="11"/>
  <c r="F14" i="14"/>
  <c r="F18" i="11"/>
  <c r="F18" i="18"/>
  <c r="F14" i="12"/>
  <c r="F13" i="18"/>
  <c r="F38" i="13"/>
  <c r="F14"/>
  <c r="F40" i="14"/>
  <c r="F18"/>
  <c r="F40" i="13"/>
  <c r="H13" i="15"/>
  <c r="J13" s="1"/>
  <c r="H7" i="17"/>
  <c r="H15"/>
  <c r="F26" i="14"/>
  <c r="H24" i="15"/>
  <c r="K24" s="1"/>
  <c r="F12"/>
  <c r="F42"/>
  <c r="F6" i="12"/>
  <c r="F12" i="11"/>
  <c r="F19"/>
  <c r="F26" i="12"/>
  <c r="F12" i="13"/>
  <c r="F19" i="15"/>
  <c r="F40" i="19"/>
  <c r="F38" i="15"/>
  <c r="F19" i="13"/>
  <c r="F19" i="19"/>
  <c r="F36" i="12"/>
  <c r="F6" i="19"/>
  <c r="F8" i="15"/>
  <c r="F40" i="11"/>
  <c r="F8" i="12"/>
  <c r="F6" i="15"/>
  <c r="F36"/>
  <c r="F27" i="13"/>
  <c r="F13" i="17"/>
  <c r="F8" i="11"/>
  <c r="F42"/>
  <c r="F40" i="12"/>
  <c r="F6" i="14"/>
  <c r="F12" i="12"/>
  <c r="F7" i="15"/>
  <c r="F49" i="18"/>
  <c r="F57"/>
  <c r="F12" i="19"/>
  <c r="F7" i="11"/>
  <c r="F8" i="17"/>
  <c r="F8" i="14"/>
  <c r="F8" i="18"/>
  <c r="F12" i="14"/>
  <c r="F17" i="15"/>
  <c r="F17" i="18"/>
  <c r="F12" i="17"/>
  <c r="F5" i="11"/>
  <c r="F30"/>
  <c r="F36" i="13"/>
  <c r="F11" i="17"/>
  <c r="F22" i="12"/>
  <c r="F30" i="14"/>
  <c r="F11" i="13"/>
  <c r="F7"/>
  <c r="F11" i="12"/>
  <c r="F7" i="14"/>
  <c r="F7" i="18"/>
  <c r="F13" i="11"/>
  <c r="F11" i="14"/>
  <c r="F7" i="12"/>
  <c r="F27" i="17"/>
  <c r="F5" i="19"/>
  <c r="F5" i="14"/>
  <c r="F5" i="12"/>
  <c r="F11" i="15"/>
  <c r="F5" i="13"/>
  <c r="F25" i="17"/>
  <c r="F23" i="18"/>
  <c r="F23" i="14"/>
  <c r="F15"/>
  <c r="F16" i="11"/>
  <c r="F44"/>
  <c r="F8" i="19"/>
  <c r="F10" i="18"/>
  <c r="F27" i="11"/>
  <c r="F27" i="14"/>
  <c r="F10" i="11"/>
  <c r="F44" i="14"/>
  <c r="F44" i="18"/>
  <c r="F44" i="17"/>
  <c r="F39" i="14"/>
  <c r="F38" i="12"/>
  <c r="F10" i="14"/>
  <c r="F36" i="11"/>
  <c r="F27" i="19"/>
  <c r="F41" i="12"/>
  <c r="F39" i="13"/>
  <c r="F20" i="11"/>
  <c r="F32" i="18"/>
  <c r="F39" i="15"/>
  <c r="F22" i="11"/>
  <c r="F43" i="15"/>
  <c r="F22" i="14"/>
  <c r="F22" i="17"/>
  <c r="F22" i="15"/>
  <c r="F27" i="12"/>
  <c r="F27" i="18"/>
  <c r="F22" i="19"/>
  <c r="F22" i="13"/>
  <c r="F10" i="12"/>
  <c r="F10" i="19"/>
  <c r="F22" i="18"/>
  <c r="F23" i="13"/>
  <c r="F25"/>
  <c r="F15"/>
  <c r="F31" i="18"/>
  <c r="F31" i="15"/>
  <c r="F28" i="12"/>
  <c r="F31"/>
  <c r="F15" i="11"/>
  <c r="F5" i="15"/>
  <c r="F23" i="17"/>
  <c r="F38" i="18"/>
  <c r="F31" i="17"/>
  <c r="F5"/>
  <c r="F31" i="14"/>
  <c r="F23" i="11"/>
  <c r="F30" i="15"/>
  <c r="F15"/>
  <c r="F15" i="17"/>
  <c r="F35" i="15"/>
  <c r="F31" i="13"/>
  <c r="F23" i="15"/>
  <c r="F30" i="13"/>
  <c r="F15" i="12"/>
  <c r="F23"/>
  <c r="F23" i="19"/>
  <c r="F38"/>
  <c r="F36" i="14"/>
  <c r="F44" i="15"/>
  <c r="F14" i="17"/>
  <c r="F36" i="18"/>
  <c r="F44" i="13"/>
  <c r="F42" i="19"/>
  <c r="F5" i="18"/>
  <c r="F12"/>
  <c r="F42" i="17"/>
  <c r="F42" i="12"/>
  <c r="F31" i="11"/>
  <c r="F30" i="12"/>
  <c r="F38" i="11"/>
  <c r="F27" i="15"/>
  <c r="F9" i="14"/>
  <c r="F35" i="19"/>
  <c r="F7" i="17"/>
  <c r="F38"/>
  <c r="F31" i="19"/>
  <c r="F39" i="17"/>
  <c r="F7" i="19"/>
  <c r="F36" i="17"/>
  <c r="F40" i="18"/>
  <c r="F43" i="19"/>
  <c r="F40" i="17"/>
  <c r="F14" i="18"/>
  <c r="F15"/>
  <c r="F43"/>
  <c r="F44" i="19"/>
  <c r="F39" i="18"/>
  <c r="F28" i="13"/>
  <c r="F28" i="19"/>
  <c r="F28" i="14"/>
  <c r="F15" i="19"/>
  <c r="F28" i="11"/>
  <c r="F34"/>
  <c r="F34" i="17"/>
  <c r="F34" i="13"/>
  <c r="F34" i="18"/>
  <c r="F34" i="19"/>
  <c r="F26" i="17"/>
  <c r="F30" i="19"/>
  <c r="F42" i="18"/>
  <c r="F20" i="19"/>
  <c r="F39"/>
  <c r="F34" i="12"/>
  <c r="F34" i="15"/>
  <c r="F32"/>
  <c r="F20"/>
  <c r="F37" i="14"/>
  <c r="F20" i="18"/>
  <c r="F32" i="13"/>
  <c r="F34" i="14"/>
  <c r="F32" i="12"/>
  <c r="F20" i="13"/>
  <c r="F41" i="19"/>
  <c r="F20" i="17"/>
  <c r="F32" i="14"/>
  <c r="F20"/>
  <c r="F32" i="19"/>
  <c r="F41" i="13"/>
  <c r="F20" i="12"/>
  <c r="F25" l="1"/>
  <c r="F25" i="19"/>
  <c r="F25" i="15"/>
  <c r="F32" i="17"/>
  <c r="F37" i="18"/>
  <c r="F37" i="13"/>
  <c r="F37" i="12"/>
  <c r="F37" i="19"/>
  <c r="F43" i="17"/>
  <c r="F41" i="14"/>
  <c r="F28" i="17"/>
  <c r="F30"/>
  <c r="F35" i="18"/>
  <c r="F35" i="17"/>
  <c r="F39" i="11"/>
  <c r="F10" i="13"/>
  <c r="F43"/>
  <c r="F43" i="14"/>
  <c r="F10" i="17"/>
  <c r="F13" i="19"/>
  <c r="F26" i="13"/>
  <c r="F6"/>
  <c r="F17"/>
  <c r="F6" i="11"/>
  <c r="F13" i="13"/>
  <c r="F26" i="18"/>
  <c r="F26" i="15"/>
  <c r="F13" i="12"/>
  <c r="F21"/>
  <c r="F16"/>
  <c r="F17" i="17"/>
  <c r="F49" i="13"/>
  <c r="F49" i="15"/>
  <c r="F49" i="11"/>
  <c r="F55" i="15"/>
  <c r="F55" i="17"/>
  <c r="F47" i="13"/>
  <c r="F45" i="12"/>
  <c r="F47" i="11"/>
  <c r="F51" i="14"/>
  <c r="F53" i="15"/>
  <c r="F45" i="19"/>
  <c r="F51" i="18"/>
  <c r="F25" i="14"/>
  <c r="F33" i="12"/>
  <c r="F41" i="15"/>
  <c r="F37" i="17"/>
  <c r="F41" i="11"/>
  <c r="F41" i="17"/>
  <c r="F37" i="15"/>
  <c r="F6" i="18"/>
  <c r="F28" i="15"/>
  <c r="F35" i="12"/>
  <c r="F35" i="13"/>
  <c r="F35" i="11"/>
  <c r="F43" i="12"/>
  <c r="F11" i="18"/>
  <c r="F11" i="11"/>
  <c r="F9" i="17"/>
  <c r="F13" i="14"/>
  <c r="F17" i="19"/>
  <c r="F21" i="17"/>
  <c r="F21" i="15"/>
  <c r="F57" i="13"/>
  <c r="F47" i="17"/>
  <c r="F55" i="19"/>
  <c r="F47" i="18"/>
  <c r="F45" i="15"/>
  <c r="F51" i="11"/>
  <c r="F51" i="12"/>
  <c r="F51" i="17"/>
  <c r="F55" i="18"/>
  <c r="F25"/>
  <c r="F9" i="19"/>
  <c r="F9" i="13"/>
  <c r="F9" i="15"/>
  <c r="F9" i="18"/>
  <c r="F9" i="12"/>
  <c r="L15" i="15"/>
  <c r="M15" i="17"/>
  <c r="M9" i="14"/>
  <c r="F33" i="11"/>
  <c r="F33" i="14"/>
  <c r="F29" i="12"/>
  <c r="F29" i="18"/>
  <c r="F29" i="15"/>
  <c r="M12"/>
  <c r="F33" i="17"/>
  <c r="F29" i="14"/>
  <c r="F29" i="17"/>
  <c r="M9"/>
  <c r="F33" i="18"/>
  <c r="F29" i="13"/>
  <c r="F33" i="19"/>
  <c r="M7" i="17"/>
  <c r="F29" i="11"/>
  <c r="F33" i="15"/>
  <c r="M13" i="17"/>
  <c r="K63" i="15"/>
  <c r="E47" i="1"/>
  <c r="E26"/>
  <c r="BN35" s="1"/>
  <c r="F16" i="18"/>
  <c r="F16" i="13"/>
  <c r="F16" i="17"/>
  <c r="F16" i="15"/>
  <c r="L7" i="14"/>
  <c r="F16"/>
  <c r="E45" i="1"/>
  <c r="M62" i="18"/>
  <c r="K61" i="19"/>
  <c r="K62" i="18"/>
  <c r="E56" i="1"/>
  <c r="E42"/>
  <c r="E44"/>
  <c r="E46"/>
  <c r="E48"/>
  <c r="BM49" s="1"/>
  <c r="E52"/>
  <c r="E27"/>
  <c r="BN36" s="1"/>
  <c r="E13"/>
  <c r="E54"/>
  <c r="BM54" s="1"/>
  <c r="E35"/>
  <c r="M8" i="18"/>
  <c r="E58" i="1"/>
  <c r="E60"/>
  <c r="BM61" s="1"/>
  <c r="L62" i="18"/>
  <c r="J62"/>
  <c r="L61" i="19"/>
  <c r="I61"/>
  <c r="E50" i="1"/>
  <c r="M61" i="19"/>
  <c r="M45" i="18"/>
  <c r="L26" i="15"/>
  <c r="J36" i="13"/>
  <c r="K41" i="17"/>
  <c r="J41"/>
  <c r="L41"/>
  <c r="M41"/>
  <c r="I21" i="19"/>
  <c r="M21"/>
  <c r="L7" i="18"/>
  <c r="K7"/>
  <c r="J7"/>
  <c r="I58" i="19"/>
  <c r="L58"/>
  <c r="I45" i="18"/>
  <c r="K51" i="17"/>
  <c r="J26" i="15"/>
  <c r="L51" i="17"/>
  <c r="I56"/>
  <c r="L62" i="11"/>
  <c r="I43" i="15"/>
  <c r="M26"/>
  <c r="J51" i="17"/>
  <c r="M51"/>
  <c r="J8" i="18"/>
  <c r="K8" i="14"/>
  <c r="J62" i="17"/>
  <c r="I59"/>
  <c r="J59"/>
  <c r="I35" i="12"/>
  <c r="J17" i="13"/>
  <c r="E43" i="1"/>
  <c r="M23" i="15"/>
  <c r="I26" i="17"/>
  <c r="L25" i="15"/>
  <c r="M7"/>
  <c r="K23"/>
  <c r="I62" i="17"/>
  <c r="J7" i="12"/>
  <c r="J19" i="15"/>
  <c r="J37" i="13"/>
  <c r="J23" i="15"/>
  <c r="L7" i="12"/>
  <c r="M59" i="17"/>
  <c r="K36" i="13"/>
  <c r="L59" i="17"/>
  <c r="L36" i="13"/>
  <c r="M62" i="17"/>
  <c r="L62"/>
  <c r="M25" i="15"/>
  <c r="M36" i="13"/>
  <c r="M7" i="12"/>
  <c r="K7"/>
  <c r="E36" i="1"/>
  <c r="M11" i="19"/>
  <c r="I18" i="18"/>
  <c r="L6" i="17"/>
  <c r="I12" i="12"/>
  <c r="K6" i="17"/>
  <c r="L42" i="12"/>
  <c r="J61" i="13"/>
  <c r="L54" i="15"/>
  <c r="J23" i="17"/>
  <c r="L13" i="15"/>
  <c r="K42" i="12"/>
  <c r="J42"/>
  <c r="M62" i="19"/>
  <c r="K13" i="15"/>
  <c r="I7" i="18"/>
  <c r="M48" i="12"/>
  <c r="I63"/>
  <c r="L62" i="19"/>
  <c r="L40" i="15"/>
  <c r="J9" i="14"/>
  <c r="I40" i="15"/>
  <c r="J7" i="17"/>
  <c r="M42" i="12"/>
  <c r="M7" i="18"/>
  <c r="I41" i="17"/>
  <c r="L11" i="19"/>
  <c r="M63" i="12"/>
  <c r="M62"/>
  <c r="J62" i="19"/>
  <c r="L61" i="13"/>
  <c r="K23" i="17"/>
  <c r="K11" i="19"/>
  <c r="L63" i="12"/>
  <c r="K62" i="19"/>
  <c r="J11"/>
  <c r="K63" i="12"/>
  <c r="L17" i="13"/>
  <c r="I13" i="15"/>
  <c r="J18" i="18"/>
  <c r="K61" i="13"/>
  <c r="M61"/>
  <c r="K12" i="12"/>
  <c r="L22" i="17"/>
  <c r="I60" i="11"/>
  <c r="J20" i="18"/>
  <c r="K59" i="12"/>
  <c r="E38" i="1"/>
  <c r="E40"/>
  <c r="L24" i="19"/>
  <c r="I9" i="14"/>
  <c r="M12" i="12"/>
  <c r="I10" i="15"/>
  <c r="M59" i="12"/>
  <c r="L21" i="19"/>
  <c r="J59" i="12"/>
  <c r="L37" i="13"/>
  <c r="I20" i="18"/>
  <c r="K58" i="19"/>
  <c r="J21"/>
  <c r="K5" i="11"/>
  <c r="K18" i="17"/>
  <c r="K11" i="11"/>
  <c r="K17" i="13"/>
  <c r="L10" i="15"/>
  <c r="M22" i="17"/>
  <c r="J16" i="13"/>
  <c r="I6" i="17"/>
  <c r="K59" i="18"/>
  <c r="L19" i="15"/>
  <c r="M58" i="19"/>
  <c r="K20" i="18"/>
  <c r="J58" i="19"/>
  <c r="I18" i="14"/>
  <c r="M10" i="15"/>
  <c r="K33" i="14"/>
  <c r="K52" i="11"/>
  <c r="M19" i="15"/>
  <c r="M37" i="13"/>
  <c r="M59" i="18"/>
  <c r="I19" i="15"/>
  <c r="L59" i="18"/>
  <c r="K18" i="14"/>
  <c r="L9"/>
  <c r="M6" i="17"/>
  <c r="K16" i="13"/>
  <c r="K6" i="15"/>
  <c r="K9" i="14"/>
  <c r="L7" i="17"/>
  <c r="L18" i="14"/>
  <c r="L16" i="13"/>
  <c r="K37"/>
  <c r="K21" i="19"/>
  <c r="I59" i="12"/>
  <c r="K21" i="17"/>
  <c r="I63" i="15"/>
  <c r="L5" i="11"/>
  <c r="I7" i="17"/>
  <c r="I23"/>
  <c r="K24" i="14"/>
  <c r="L54" i="19"/>
  <c r="J63"/>
  <c r="E33" i="1"/>
  <c r="E39"/>
  <c r="E41"/>
  <c r="I12" i="15"/>
  <c r="I21" i="17"/>
  <c r="L37" i="15"/>
  <c r="I6" i="19"/>
  <c r="L62" i="14"/>
  <c r="J58" i="12"/>
  <c r="I28" i="19"/>
  <c r="J14" i="17"/>
  <c r="L52" i="19"/>
  <c r="M37" i="15"/>
  <c r="K13" i="13"/>
  <c r="K60" i="14"/>
  <c r="J40" i="18"/>
  <c r="K12" i="15"/>
  <c r="J12" i="12"/>
  <c r="L15" i="17"/>
  <c r="L11" i="12"/>
  <c r="I22" i="17"/>
  <c r="K22"/>
  <c r="L21" i="12"/>
  <c r="K32" i="13"/>
  <c r="K24" i="19"/>
  <c r="K54"/>
  <c r="J37" i="15"/>
  <c r="K62" i="14"/>
  <c r="M63" i="15"/>
  <c r="L55" i="19"/>
  <c r="J55"/>
  <c r="K63"/>
  <c r="J20" i="14"/>
  <c r="I15" i="17"/>
  <c r="J26" i="14"/>
  <c r="K53" i="12"/>
  <c r="M52" i="19"/>
  <c r="J54"/>
  <c r="K37" i="15"/>
  <c r="J62" i="14"/>
  <c r="J63" i="15"/>
  <c r="I40" i="18"/>
  <c r="L63" i="19"/>
  <c r="M40" i="18"/>
  <c r="J37"/>
  <c r="K11" i="12"/>
  <c r="M6" i="19"/>
  <c r="K52"/>
  <c r="L40" i="18"/>
  <c r="I32" i="13"/>
  <c r="K37" i="18"/>
  <c r="J60" i="14"/>
  <c r="M37" i="18"/>
  <c r="M24" i="17"/>
  <c r="K6" i="14"/>
  <c r="J15" i="17"/>
  <c r="I8"/>
  <c r="L30" i="15"/>
  <c r="J52" i="19"/>
  <c r="J32" i="13"/>
  <c r="M55" i="19"/>
  <c r="I60" i="14"/>
  <c r="K59" i="15"/>
  <c r="I37" i="18"/>
  <c r="L6" i="19"/>
  <c r="M18" i="15"/>
  <c r="M11" i="12"/>
  <c r="J6" i="19"/>
  <c r="I30" i="15"/>
  <c r="J24" i="19"/>
  <c r="L60" i="14"/>
  <c r="I62"/>
  <c r="I59" i="15"/>
  <c r="M63" i="19"/>
  <c r="M24"/>
  <c r="K30" i="15"/>
  <c r="I54" i="19"/>
  <c r="I11" i="15"/>
  <c r="K15" i="17"/>
  <c r="I11" i="12"/>
  <c r="K62" i="13"/>
  <c r="K55" i="19"/>
  <c r="J62" i="13"/>
  <c r="E28" i="1"/>
  <c r="J28" i="19"/>
  <c r="K14" i="17"/>
  <c r="L14"/>
  <c r="J5"/>
  <c r="K5"/>
  <c r="I24" i="15"/>
  <c r="M10" i="17"/>
  <c r="L11" i="11"/>
  <c r="I11"/>
  <c r="L8" i="18"/>
  <c r="J60" i="11"/>
  <c r="L56" i="13"/>
  <c r="L60" i="11"/>
  <c r="J56" i="13"/>
  <c r="J60" i="18"/>
  <c r="L28" i="19"/>
  <c r="L24" i="15"/>
  <c r="I26" i="14"/>
  <c r="I18" i="17"/>
  <c r="J21" i="12"/>
  <c r="J18" i="17"/>
  <c r="J25" i="13"/>
  <c r="I8" i="18"/>
  <c r="I23" i="15"/>
  <c r="M21" i="17"/>
  <c r="K21" i="12"/>
  <c r="I6" i="15"/>
  <c r="I17" i="17"/>
  <c r="K60" i="11"/>
  <c r="J46" i="19"/>
  <c r="I56" i="13"/>
  <c r="K60" i="18"/>
  <c r="M24" i="15"/>
  <c r="K56" i="13"/>
  <c r="M6" i="15"/>
  <c r="M6" i="14"/>
  <c r="L18" i="15"/>
  <c r="I6" i="14"/>
  <c r="L5" i="17"/>
  <c r="J21"/>
  <c r="J24" i="15"/>
  <c r="J12" i="14"/>
  <c r="J52" i="11"/>
  <c r="K12" i="14"/>
  <c r="M18" i="17"/>
  <c r="K8" i="18"/>
  <c r="L60"/>
  <c r="I18" i="15"/>
  <c r="M14" i="17"/>
  <c r="K9"/>
  <c r="I5"/>
  <c r="I12" i="14"/>
  <c r="I22"/>
  <c r="L55" i="11"/>
  <c r="M59" i="19"/>
  <c r="I60" i="18"/>
  <c r="J9" i="15"/>
  <c r="J12" i="17"/>
  <c r="K7" i="14"/>
  <c r="L16"/>
  <c r="K16"/>
  <c r="K28" i="17"/>
  <c r="I24" i="14"/>
  <c r="J28" i="17"/>
  <c r="J28" i="13"/>
  <c r="K28"/>
  <c r="I16" i="15"/>
  <c r="J24" i="14"/>
  <c r="M16" i="15"/>
  <c r="J16"/>
  <c r="I50" i="11"/>
  <c r="M7" i="14"/>
  <c r="K26" i="19"/>
  <c r="M8" i="15"/>
  <c r="M11" i="17"/>
  <c r="J11"/>
  <c r="M20"/>
  <c r="K16" i="15"/>
  <c r="I28" i="13"/>
  <c r="I11" i="17"/>
  <c r="L24"/>
  <c r="K12"/>
  <c r="I12"/>
  <c r="M12"/>
  <c r="K11"/>
  <c r="L20"/>
  <c r="I20"/>
  <c r="L26" i="19"/>
  <c r="M28" i="17"/>
  <c r="I28"/>
  <c r="J26" i="19"/>
  <c r="K22" i="15"/>
  <c r="L58" i="11"/>
  <c r="M58"/>
  <c r="I58"/>
  <c r="J58"/>
  <c r="K58"/>
  <c r="K19" i="13"/>
  <c r="I19"/>
  <c r="J19"/>
  <c r="L19"/>
  <c r="M42"/>
  <c r="I42"/>
  <c r="K42"/>
  <c r="J38" i="14"/>
  <c r="L38"/>
  <c r="K38"/>
  <c r="K48" i="17"/>
  <c r="M48"/>
  <c r="I20" i="11"/>
  <c r="K20"/>
  <c r="L20"/>
  <c r="J20"/>
  <c r="M43"/>
  <c r="L43"/>
  <c r="L14" i="12"/>
  <c r="K14"/>
  <c r="J14"/>
  <c r="M14"/>
  <c r="I14"/>
  <c r="J16"/>
  <c r="I16"/>
  <c r="K16"/>
  <c r="L16"/>
  <c r="I34" i="17"/>
  <c r="J34"/>
  <c r="K34"/>
  <c r="J36"/>
  <c r="K36"/>
  <c r="I36"/>
  <c r="L36"/>
  <c r="M36"/>
  <c r="K50" i="18"/>
  <c r="I50"/>
  <c r="J50"/>
  <c r="L50"/>
  <c r="M50"/>
  <c r="L48" i="11"/>
  <c r="M48"/>
  <c r="J48"/>
  <c r="I48"/>
  <c r="K48"/>
  <c r="I57" i="14"/>
  <c r="J57"/>
  <c r="M57"/>
  <c r="L57"/>
  <c r="K57"/>
  <c r="I14" i="19"/>
  <c r="J14"/>
  <c r="K14"/>
  <c r="L14"/>
  <c r="J20"/>
  <c r="I20"/>
  <c r="J49"/>
  <c r="K49"/>
  <c r="J31" i="11"/>
  <c r="K31"/>
  <c r="L54"/>
  <c r="M54"/>
  <c r="I54"/>
  <c r="J54"/>
  <c r="K54"/>
  <c r="L41" i="12"/>
  <c r="I41"/>
  <c r="J41"/>
  <c r="M41"/>
  <c r="K41"/>
  <c r="K11" i="18"/>
  <c r="J11"/>
  <c r="K48"/>
  <c r="M48"/>
  <c r="J48"/>
  <c r="L48"/>
  <c r="I48"/>
  <c r="I41" i="14"/>
  <c r="L41"/>
  <c r="J47"/>
  <c r="L47"/>
  <c r="M47"/>
  <c r="K47"/>
  <c r="I47"/>
  <c r="M53" i="15"/>
  <c r="K53"/>
  <c r="L53"/>
  <c r="I53"/>
  <c r="J53"/>
  <c r="M45" i="17"/>
  <c r="J45"/>
  <c r="K33" i="19"/>
  <c r="L33"/>
  <c r="L37"/>
  <c r="J37"/>
  <c r="M37"/>
  <c r="I37"/>
  <c r="K37"/>
  <c r="I21" i="11"/>
  <c r="J21"/>
  <c r="L21"/>
  <c r="K21"/>
  <c r="I19" i="12"/>
  <c r="J19"/>
  <c r="J39" i="13"/>
  <c r="M39"/>
  <c r="K39" i="17"/>
  <c r="L39"/>
  <c r="J39"/>
  <c r="L30" i="18"/>
  <c r="I30"/>
  <c r="K30"/>
  <c r="L36"/>
  <c r="K36"/>
  <c r="J46" i="12"/>
  <c r="M46"/>
  <c r="J23" i="14"/>
  <c r="K23"/>
  <c r="M38" i="11"/>
  <c r="L38"/>
  <c r="K49" i="12"/>
  <c r="J49"/>
  <c r="M49"/>
  <c r="L49"/>
  <c r="I49"/>
  <c r="J43" i="18"/>
  <c r="K43"/>
  <c r="L43"/>
  <c r="M43"/>
  <c r="I43"/>
  <c r="J5" i="14"/>
  <c r="J6"/>
  <c r="L26"/>
  <c r="K18" i="15"/>
  <c r="K7" i="17"/>
  <c r="M13" i="15"/>
  <c r="M23" i="17"/>
  <c r="K10" i="15"/>
  <c r="M11" i="11"/>
  <c r="J31" i="17"/>
  <c r="L31"/>
  <c r="K31"/>
  <c r="I31"/>
  <c r="I28" i="18"/>
  <c r="J28"/>
  <c r="L28"/>
  <c r="K28"/>
  <c r="I34" i="12"/>
  <c r="J34"/>
  <c r="L34"/>
  <c r="K34"/>
  <c r="K29" i="13"/>
  <c r="J29"/>
  <c r="L29"/>
  <c r="I29"/>
  <c r="I31" i="14"/>
  <c r="J31"/>
  <c r="K31"/>
  <c r="J31" i="15"/>
  <c r="L31"/>
  <c r="K31"/>
  <c r="I31"/>
  <c r="M31"/>
  <c r="I30" i="19"/>
  <c r="J30"/>
  <c r="L30"/>
  <c r="K30"/>
  <c r="J34" i="13"/>
  <c r="I34"/>
  <c r="I28" i="11"/>
  <c r="L28"/>
  <c r="J28"/>
  <c r="K28"/>
  <c r="L34" i="18"/>
  <c r="J34"/>
  <c r="K34"/>
  <c r="I34"/>
  <c r="J16" i="14"/>
  <c r="K8" i="17"/>
  <c r="K20" i="14"/>
  <c r="L9" i="12"/>
  <c r="L9" i="15"/>
  <c r="J14" i="14"/>
  <c r="L8" i="13"/>
  <c r="M17" i="17"/>
  <c r="M38" i="14"/>
  <c r="J33"/>
  <c r="J30" i="18"/>
  <c r="L34" i="17"/>
  <c r="L31" i="11"/>
  <c r="M6" i="12"/>
  <c r="J40" i="15"/>
  <c r="J36" i="18"/>
  <c r="J51" i="14"/>
  <c r="L42" i="13"/>
  <c r="K45" i="18"/>
  <c r="J59" i="15"/>
  <c r="L6" i="12"/>
  <c r="I59" i="19"/>
  <c r="M8" i="17"/>
  <c r="K14" i="14"/>
  <c r="L17" i="17"/>
  <c r="K54" i="14"/>
  <c r="M40" i="15"/>
  <c r="L59" i="19"/>
  <c r="L46" i="15"/>
  <c r="L21"/>
  <c r="L28"/>
  <c r="J42" i="13"/>
  <c r="I24" i="17"/>
  <c r="L8"/>
  <c r="J27"/>
  <c r="I5" i="11"/>
  <c r="L27" i="17"/>
  <c r="I9" i="12"/>
  <c r="M9" i="15"/>
  <c r="J16" i="17"/>
  <c r="M25"/>
  <c r="I8" i="15"/>
  <c r="J20" i="17"/>
  <c r="J13"/>
  <c r="K17"/>
  <c r="I7" i="14"/>
  <c r="I38"/>
  <c r="I52" i="11"/>
  <c r="K45" i="17"/>
  <c r="M22" i="15"/>
  <c r="I33"/>
  <c r="J54" i="14"/>
  <c r="K56" i="19"/>
  <c r="I39" i="17"/>
  <c r="I33" i="19"/>
  <c r="K59"/>
  <c r="L62" i="12"/>
  <c r="M46" i="15"/>
  <c r="I28"/>
  <c r="I62" i="11"/>
  <c r="I21" i="15"/>
  <c r="J25"/>
  <c r="J8" i="13"/>
  <c r="J18"/>
  <c r="L12" i="15"/>
  <c r="M5" i="11"/>
  <c r="L20" i="14"/>
  <c r="M27" i="17"/>
  <c r="J9" i="12"/>
  <c r="J10" i="17"/>
  <c r="I25" i="15"/>
  <c r="J25" i="17"/>
  <c r="L14" i="14"/>
  <c r="J21" i="15"/>
  <c r="K25" i="14"/>
  <c r="J7"/>
  <c r="I25"/>
  <c r="J35" i="12"/>
  <c r="M62" i="11"/>
  <c r="I45" i="17"/>
  <c r="L20" i="19"/>
  <c r="L61" i="11"/>
  <c r="I54" i="14"/>
  <c r="I36" i="18"/>
  <c r="M39" i="17"/>
  <c r="J33" i="19"/>
  <c r="J45" i="18"/>
  <c r="J46" i="15"/>
  <c r="K24" i="17"/>
  <c r="I31" i="11"/>
  <c r="K20" i="19"/>
  <c r="L59" i="15"/>
  <c r="K8" i="13"/>
  <c r="J8" i="15"/>
  <c r="M28"/>
  <c r="L13" i="17"/>
  <c r="J25" i="14"/>
  <c r="K6" i="12"/>
  <c r="K27" i="17"/>
  <c r="L8" i="15"/>
  <c r="J22"/>
  <c r="L45" i="17"/>
  <c r="L33" i="15"/>
  <c r="J6" i="12"/>
  <c r="M54" i="14"/>
  <c r="M36" i="18"/>
  <c r="K62" i="12"/>
  <c r="K46" i="15"/>
  <c r="L18" i="13"/>
  <c r="M9" i="12"/>
  <c r="M21" i="15"/>
  <c r="J12"/>
  <c r="J28"/>
  <c r="I18" i="13"/>
  <c r="K13" i="17"/>
  <c r="I13"/>
  <c r="K9" i="15"/>
  <c r="J62" i="11"/>
  <c r="M35" i="12"/>
  <c r="I33" i="14"/>
  <c r="L52" i="11"/>
  <c r="I10" i="17"/>
  <c r="K19" i="12"/>
  <c r="J16" i="11"/>
  <c r="L22" i="15"/>
  <c r="K35" i="12"/>
  <c r="I10" i="14"/>
  <c r="L10"/>
  <c r="M10"/>
  <c r="J10"/>
  <c r="K10"/>
  <c r="M25"/>
  <c r="M54" i="15"/>
  <c r="J54"/>
  <c r="K54"/>
  <c r="J33" i="12"/>
  <c r="L33"/>
  <c r="J57" i="13"/>
  <c r="I57"/>
  <c r="L57"/>
  <c r="K57"/>
  <c r="M57"/>
  <c r="L44" i="14"/>
  <c r="I44"/>
  <c r="K44"/>
  <c r="M44"/>
  <c r="J44"/>
  <c r="M56" i="15"/>
  <c r="J56"/>
  <c r="K56"/>
  <c r="L56"/>
  <c r="I56"/>
  <c r="I55" i="17"/>
  <c r="J55"/>
  <c r="K55"/>
  <c r="L55"/>
  <c r="M55"/>
  <c r="J21" i="18"/>
  <c r="I21"/>
  <c r="K21"/>
  <c r="L21"/>
  <c r="L27"/>
  <c r="J27"/>
  <c r="K27"/>
  <c r="I27"/>
  <c r="I55"/>
  <c r="J55"/>
  <c r="K55"/>
  <c r="L55"/>
  <c r="M55"/>
  <c r="I16" i="19"/>
  <c r="J16"/>
  <c r="K16"/>
  <c r="L16"/>
  <c r="K31"/>
  <c r="I31"/>
  <c r="J31"/>
  <c r="L31"/>
  <c r="K56" i="11"/>
  <c r="L56"/>
  <c r="M56"/>
  <c r="J56"/>
  <c r="I56"/>
  <c r="L29" i="12"/>
  <c r="J29"/>
  <c r="I29"/>
  <c r="K29"/>
  <c r="I31"/>
  <c r="L31"/>
  <c r="J31"/>
  <c r="K31"/>
  <c r="J49" i="13"/>
  <c r="I49"/>
  <c r="K49"/>
  <c r="L49"/>
  <c r="M49"/>
  <c r="K27" i="14"/>
  <c r="J27"/>
  <c r="I27"/>
  <c r="L29"/>
  <c r="J29"/>
  <c r="K29"/>
  <c r="I29"/>
  <c r="M40"/>
  <c r="I40"/>
  <c r="K40"/>
  <c r="L40"/>
  <c r="J40"/>
  <c r="I49" i="15"/>
  <c r="J49"/>
  <c r="L49"/>
  <c r="M49"/>
  <c r="K49"/>
  <c r="L53" i="18"/>
  <c r="I53"/>
  <c r="J48" i="19"/>
  <c r="M48"/>
  <c r="I48"/>
  <c r="K48"/>
  <c r="L48"/>
  <c r="J27" i="11"/>
  <c r="K27"/>
  <c r="L27"/>
  <c r="I27"/>
  <c r="M27"/>
  <c r="K23" i="12"/>
  <c r="J23"/>
  <c r="I23"/>
  <c r="L23"/>
  <c r="K45"/>
  <c r="M45"/>
  <c r="J45"/>
  <c r="I45"/>
  <c r="L45"/>
  <c r="K14" i="13"/>
  <c r="M14"/>
  <c r="J14"/>
  <c r="L14"/>
  <c r="I14"/>
  <c r="M40"/>
  <c r="I40"/>
  <c r="L40"/>
  <c r="K40"/>
  <c r="J40"/>
  <c r="L17" i="14"/>
  <c r="M17"/>
  <c r="K17"/>
  <c r="I17"/>
  <c r="J17"/>
  <c r="J37" i="17"/>
  <c r="L37"/>
  <c r="M37"/>
  <c r="I37"/>
  <c r="K37"/>
  <c r="L6" i="18"/>
  <c r="J6"/>
  <c r="J39"/>
  <c r="K39"/>
  <c r="L39"/>
  <c r="M39"/>
  <c r="I39"/>
  <c r="K8" i="19"/>
  <c r="L8"/>
  <c r="M8"/>
  <c r="I8"/>
  <c r="J8"/>
  <c r="I10"/>
  <c r="J10"/>
  <c r="K10"/>
  <c r="L10"/>
  <c r="M10"/>
  <c r="K40"/>
  <c r="L40"/>
  <c r="M40"/>
  <c r="I40"/>
  <c r="J40"/>
  <c r="J51"/>
  <c r="K51"/>
  <c r="L51"/>
  <c r="M51"/>
  <c r="I51"/>
  <c r="I23" i="11"/>
  <c r="M23"/>
  <c r="L23"/>
  <c r="K23"/>
  <c r="I25"/>
  <c r="L25"/>
  <c r="K25"/>
  <c r="J25"/>
  <c r="J36"/>
  <c r="M36"/>
  <c r="I36"/>
  <c r="K36"/>
  <c r="L36"/>
  <c r="L45"/>
  <c r="M45"/>
  <c r="K45"/>
  <c r="I45"/>
  <c r="J45"/>
  <c r="M56" i="12"/>
  <c r="L56"/>
  <c r="I56"/>
  <c r="J56"/>
  <c r="K56"/>
  <c r="L34" i="15"/>
  <c r="J34"/>
  <c r="K34"/>
  <c r="I34"/>
  <c r="K52"/>
  <c r="L52"/>
  <c r="I52"/>
  <c r="J52"/>
  <c r="M52"/>
  <c r="I57"/>
  <c r="L57"/>
  <c r="K57"/>
  <c r="M57"/>
  <c r="J57"/>
  <c r="K13" i="18"/>
  <c r="I13"/>
  <c r="J13"/>
  <c r="L13"/>
  <c r="I51"/>
  <c r="J51"/>
  <c r="K51"/>
  <c r="M51"/>
  <c r="L51"/>
  <c r="I56"/>
  <c r="K56"/>
  <c r="L56"/>
  <c r="J56"/>
  <c r="M56"/>
  <c r="J34" i="19"/>
  <c r="K34"/>
  <c r="L34"/>
  <c r="I34"/>
  <c r="I10" i="11"/>
  <c r="M10"/>
  <c r="J27" i="13"/>
  <c r="K27"/>
  <c r="L32" i="14"/>
  <c r="K32"/>
  <c r="J32"/>
  <c r="I32"/>
  <c r="I45" i="15"/>
  <c r="J45"/>
  <c r="M45"/>
  <c r="L45"/>
  <c r="K45"/>
  <c r="M42" i="17"/>
  <c r="J42"/>
  <c r="K42"/>
  <c r="L42"/>
  <c r="I42"/>
  <c r="K26" i="18"/>
  <c r="J26"/>
  <c r="K6" i="11"/>
  <c r="L6"/>
  <c r="M6"/>
  <c r="I6"/>
  <c r="J6"/>
  <c r="L30" i="12"/>
  <c r="J30"/>
  <c r="M39"/>
  <c r="K39"/>
  <c r="L39"/>
  <c r="I39"/>
  <c r="J39"/>
  <c r="L50" i="14"/>
  <c r="I50"/>
  <c r="J50"/>
  <c r="M50"/>
  <c r="K50"/>
  <c r="I50" i="15"/>
  <c r="M50"/>
  <c r="J50"/>
  <c r="K50"/>
  <c r="L50"/>
  <c r="K40" i="17"/>
  <c r="M40"/>
  <c r="J31" i="18"/>
  <c r="K31"/>
  <c r="L31"/>
  <c r="I31"/>
  <c r="L47" i="19"/>
  <c r="I47"/>
  <c r="K47"/>
  <c r="M47"/>
  <c r="J47"/>
  <c r="J19" i="11"/>
  <c r="M19"/>
  <c r="K19"/>
  <c r="L19"/>
  <c r="I19"/>
  <c r="I39"/>
  <c r="J39"/>
  <c r="L39"/>
  <c r="K24" i="12"/>
  <c r="I24"/>
  <c r="J24"/>
  <c r="L24"/>
  <c r="M15" i="13"/>
  <c r="L15"/>
  <c r="K48"/>
  <c r="M48"/>
  <c r="J48"/>
  <c r="L48"/>
  <c r="I48"/>
  <c r="J53"/>
  <c r="M53"/>
  <c r="K53"/>
  <c r="L53"/>
  <c r="I53"/>
  <c r="I37" i="14"/>
  <c r="L37"/>
  <c r="M37"/>
  <c r="J37"/>
  <c r="K37"/>
  <c r="M56"/>
  <c r="J56"/>
  <c r="L56"/>
  <c r="I56"/>
  <c r="K56"/>
  <c r="I52" i="17"/>
  <c r="J52"/>
  <c r="K52"/>
  <c r="L52"/>
  <c r="M52"/>
  <c r="K16" i="18"/>
  <c r="I16"/>
  <c r="J16"/>
  <c r="L16"/>
  <c r="M52"/>
  <c r="J52"/>
  <c r="L52"/>
  <c r="K52"/>
  <c r="I52"/>
  <c r="J43" i="19"/>
  <c r="M43"/>
  <c r="L43"/>
  <c r="K43"/>
  <c r="I43"/>
  <c r="K45"/>
  <c r="J45"/>
  <c r="L45"/>
  <c r="I45"/>
  <c r="M45"/>
  <c r="K13" i="11"/>
  <c r="M13"/>
  <c r="L13"/>
  <c r="L24"/>
  <c r="I24"/>
  <c r="J24"/>
  <c r="K24"/>
  <c r="J35"/>
  <c r="K35"/>
  <c r="I35"/>
  <c r="M35"/>
  <c r="L35"/>
  <c r="K46"/>
  <c r="M46"/>
  <c r="L46"/>
  <c r="J46"/>
  <c r="I46"/>
  <c r="K52" i="12"/>
  <c r="L52"/>
  <c r="I52"/>
  <c r="J52"/>
  <c r="M52"/>
  <c r="K5" i="13"/>
  <c r="J5"/>
  <c r="M5"/>
  <c r="I5"/>
  <c r="L5"/>
  <c r="K7"/>
  <c r="J7"/>
  <c r="I7"/>
  <c r="M7"/>
  <c r="L7"/>
  <c r="K9"/>
  <c r="I9"/>
  <c r="J9"/>
  <c r="L9"/>
  <c r="M9"/>
  <c r="L11"/>
  <c r="J11"/>
  <c r="M11"/>
  <c r="K11"/>
  <c r="I11"/>
  <c r="I46"/>
  <c r="K46"/>
  <c r="L46"/>
  <c r="J46"/>
  <c r="M46"/>
  <c r="L35" i="14"/>
  <c r="K35"/>
  <c r="I35"/>
  <c r="J35"/>
  <c r="M35"/>
  <c r="L47" i="17"/>
  <c r="M47"/>
  <c r="I47"/>
  <c r="J47"/>
  <c r="K47"/>
  <c r="M50" i="19"/>
  <c r="I50"/>
  <c r="L50"/>
  <c r="J50"/>
  <c r="K50"/>
  <c r="K27" i="15"/>
  <c r="M27"/>
  <c r="L27"/>
  <c r="M10" i="12"/>
  <c r="L26" i="13"/>
  <c r="M18"/>
  <c r="K10" i="17"/>
  <c r="K18" i="18"/>
  <c r="M28" i="11"/>
  <c r="J58" i="17"/>
  <c r="I48" i="12"/>
  <c r="J58" i="14"/>
  <c r="L11" i="18"/>
  <c r="H8" i="11"/>
  <c r="J10" i="12"/>
  <c r="J14" i="15"/>
  <c r="K22" i="14"/>
  <c r="I34" i="11"/>
  <c r="M21"/>
  <c r="L23" i="14"/>
  <c r="L50" i="11"/>
  <c r="I36" i="12"/>
  <c r="L48"/>
  <c r="I54" i="13"/>
  <c r="L24"/>
  <c r="M58" i="17"/>
  <c r="M14" i="18"/>
  <c r="K11" i="15"/>
  <c r="L11"/>
  <c r="M11"/>
  <c r="M20" i="14"/>
  <c r="I19" i="17"/>
  <c r="K10" i="12"/>
  <c r="J26" i="17"/>
  <c r="M18" i="14"/>
  <c r="K36" i="12"/>
  <c r="I13" i="13"/>
  <c r="K43"/>
  <c r="J26"/>
  <c r="M60" i="12"/>
  <c r="J54" i="13"/>
  <c r="I58" i="17"/>
  <c r="K58" i="14"/>
  <c r="H11"/>
  <c r="L11" s="1"/>
  <c r="K25" i="13"/>
  <c r="M13"/>
  <c r="J43"/>
  <c r="K58" i="17"/>
  <c r="K50" i="11"/>
  <c r="K34"/>
  <c r="J60" i="12"/>
  <c r="M54" i="13"/>
  <c r="M43" i="15"/>
  <c r="F24" i="12"/>
  <c r="I19" i="19"/>
  <c r="K14" i="15"/>
  <c r="L19" i="19"/>
  <c r="L10" i="12"/>
  <c r="I11" i="18"/>
  <c r="L19" i="12"/>
  <c r="L43" i="13"/>
  <c r="J24"/>
  <c r="M16" i="14"/>
  <c r="M36" i="12"/>
  <c r="M20" i="11"/>
  <c r="L34"/>
  <c r="I60" i="12"/>
  <c r="L54" i="13"/>
  <c r="L43" i="15"/>
  <c r="M8" i="13"/>
  <c r="M16" i="12"/>
  <c r="L26" i="17"/>
  <c r="K19" i="19"/>
  <c r="K26" i="13"/>
  <c r="I14" i="15"/>
  <c r="M14" i="14"/>
  <c r="M12"/>
  <c r="M11" i="18"/>
  <c r="M43" i="13"/>
  <c r="K24"/>
  <c r="M43" i="12"/>
  <c r="I23" i="14"/>
  <c r="K47" i="11"/>
  <c r="J48" i="12"/>
  <c r="L60"/>
  <c r="K43" i="15"/>
  <c r="L13" i="13"/>
  <c r="L58" i="14"/>
  <c r="I58"/>
  <c r="K19" i="17"/>
  <c r="J27" i="15"/>
  <c r="M19" i="17"/>
  <c r="M14" i="15"/>
  <c r="K26" i="17"/>
  <c r="J19"/>
  <c r="M22" i="14"/>
  <c r="I25" i="13"/>
  <c r="J22" i="14"/>
  <c r="L36" i="12"/>
  <c r="J50" i="11"/>
  <c r="I28" i="14"/>
  <c r="J28"/>
  <c r="M41" i="11"/>
  <c r="M39"/>
  <c r="J23" i="18"/>
  <c r="L20" i="15"/>
  <c r="K28" i="14"/>
  <c r="E21" i="1"/>
  <c r="E12"/>
  <c r="BN30" s="1"/>
  <c r="E17"/>
  <c r="J62" i="12"/>
  <c r="I5" i="14"/>
  <c r="J18" i="12"/>
  <c r="K16" i="17"/>
  <c r="K17" i="15"/>
  <c r="I17"/>
  <c r="M20"/>
  <c r="I58" i="12"/>
  <c r="I39" i="13"/>
  <c r="K43" i="11"/>
  <c r="K55"/>
  <c r="K38"/>
  <c r="M61"/>
  <c r="M36" i="14"/>
  <c r="J41"/>
  <c r="I16" i="11"/>
  <c r="L34" i="13"/>
  <c r="L62"/>
  <c r="K63" i="14"/>
  <c r="K58" i="12"/>
  <c r="M5" i="18"/>
  <c r="J48" i="17"/>
  <c r="L31" i="14"/>
  <c r="J59" i="18"/>
  <c r="M5" i="14"/>
  <c r="J5" i="15"/>
  <c r="L15" i="18"/>
  <c r="J9" i="17"/>
  <c r="K25"/>
  <c r="K23" i="18"/>
  <c r="J8" i="14"/>
  <c r="I43" i="11"/>
  <c r="K26"/>
  <c r="J27" i="12"/>
  <c r="J38" i="11"/>
  <c r="J61"/>
  <c r="K41" i="14"/>
  <c r="K34" i="13"/>
  <c r="M62"/>
  <c r="L16" i="11"/>
  <c r="M63" i="17"/>
  <c r="J20" i="15"/>
  <c r="I8" i="14"/>
  <c r="J43" i="11"/>
  <c r="M26"/>
  <c r="K27" i="12"/>
  <c r="I38" i="11"/>
  <c r="K61"/>
  <c r="M41" i="14"/>
  <c r="J32" i="12"/>
  <c r="L63" i="17"/>
  <c r="L32" i="12"/>
  <c r="M5" i="15"/>
  <c r="J15" i="18"/>
  <c r="I20" i="15"/>
  <c r="M9" i="11"/>
  <c r="K32" i="12"/>
  <c r="J5" i="18"/>
  <c r="K63" i="17"/>
  <c r="M16"/>
  <c r="I23" i="18"/>
  <c r="L5" i="15"/>
  <c r="I15" i="18"/>
  <c r="L16" i="17"/>
  <c r="L9"/>
  <c r="M17" i="15"/>
  <c r="I18" i="12"/>
  <c r="M58"/>
  <c r="J55" i="11"/>
  <c r="I55"/>
  <c r="L39" i="13"/>
  <c r="J63" i="17"/>
  <c r="I5" i="18"/>
  <c r="E23" i="1"/>
  <c r="L5" i="14"/>
  <c r="I5" i="15"/>
  <c r="J26" i="11"/>
  <c r="L9"/>
  <c r="L5" i="18"/>
  <c r="L48" i="17"/>
  <c r="J9" i="11"/>
  <c r="L18" i="12"/>
  <c r="J17" i="15"/>
  <c r="I9" i="17"/>
  <c r="I25"/>
  <c r="M8" i="14"/>
  <c r="K39" i="13"/>
  <c r="J33" i="15"/>
  <c r="I26" i="11"/>
  <c r="I48" i="17"/>
  <c r="K26" i="15"/>
  <c r="L10" i="11"/>
  <c r="J10"/>
  <c r="K41"/>
  <c r="E20" i="1"/>
  <c r="E10"/>
  <c r="J41" i="11"/>
  <c r="K39"/>
  <c r="M19" i="13"/>
  <c r="L41" i="11"/>
  <c r="M28" i="18"/>
  <c r="BM60" i="1"/>
  <c r="I25" i="18"/>
  <c r="J25"/>
  <c r="K25"/>
  <c r="M24" i="11"/>
  <c r="M31" i="12"/>
  <c r="L25" i="18"/>
  <c r="E8" i="1"/>
  <c r="E30"/>
  <c r="E31"/>
  <c r="E34"/>
  <c r="M31" i="19"/>
  <c r="BN26" i="1"/>
  <c r="K9" i="11"/>
  <c r="J23"/>
  <c r="M29" i="14"/>
  <c r="E15" i="1"/>
  <c r="E9"/>
  <c r="E24"/>
  <c r="E25"/>
  <c r="E22"/>
  <c r="E32"/>
  <c r="E11"/>
  <c r="E18"/>
  <c r="E19"/>
  <c r="E16"/>
  <c r="E29"/>
  <c r="I13" i="11"/>
  <c r="E14" i="1"/>
  <c r="M44" i="13"/>
  <c r="K44"/>
  <c r="L44"/>
  <c r="J44"/>
  <c r="I44"/>
  <c r="L30" i="11"/>
  <c r="M30"/>
  <c r="I30"/>
  <c r="J30"/>
  <c r="K30"/>
  <c r="K28" i="12"/>
  <c r="J28"/>
  <c r="L28"/>
  <c r="M28"/>
  <c r="I28"/>
  <c r="J55"/>
  <c r="K55"/>
  <c r="L55"/>
  <c r="M55"/>
  <c r="I55"/>
  <c r="L61"/>
  <c r="M61"/>
  <c r="I61"/>
  <c r="K61"/>
  <c r="J61"/>
  <c r="K63" i="13"/>
  <c r="I63"/>
  <c r="L63"/>
  <c r="J63"/>
  <c r="M63"/>
  <c r="I45" i="14"/>
  <c r="J45"/>
  <c r="K45"/>
  <c r="M45"/>
  <c r="L45"/>
  <c r="L53"/>
  <c r="J53"/>
  <c r="M53"/>
  <c r="I53"/>
  <c r="K53"/>
  <c r="K44" i="15"/>
  <c r="M44"/>
  <c r="I44"/>
  <c r="J44"/>
  <c r="L44"/>
  <c r="K35" i="17"/>
  <c r="L35"/>
  <c r="M35"/>
  <c r="I35"/>
  <c r="J35"/>
  <c r="I50"/>
  <c r="J50"/>
  <c r="K50"/>
  <c r="L50"/>
  <c r="M50"/>
  <c r="L54"/>
  <c r="M54"/>
  <c r="I54"/>
  <c r="J54"/>
  <c r="K54"/>
  <c r="K12" i="18"/>
  <c r="M12"/>
  <c r="I12"/>
  <c r="L12"/>
  <c r="J12"/>
  <c r="L41"/>
  <c r="M41"/>
  <c r="J41"/>
  <c r="K41"/>
  <c r="I41"/>
  <c r="M42" i="19"/>
  <c r="I42"/>
  <c r="K42"/>
  <c r="J42"/>
  <c r="L42"/>
  <c r="L59" i="13"/>
  <c r="M59"/>
  <c r="K59"/>
  <c r="I59"/>
  <c r="J59"/>
  <c r="L57" i="18"/>
  <c r="M57"/>
  <c r="I57"/>
  <c r="J57"/>
  <c r="K57"/>
  <c r="I44" i="19"/>
  <c r="J44"/>
  <c r="K44"/>
  <c r="L44"/>
  <c r="M44"/>
  <c r="L12" i="11"/>
  <c r="K12"/>
  <c r="J12"/>
  <c r="I12"/>
  <c r="M12"/>
  <c r="L17"/>
  <c r="K17"/>
  <c r="J17"/>
  <c r="M17"/>
  <c r="I17"/>
  <c r="K49"/>
  <c r="M49"/>
  <c r="L49"/>
  <c r="I49"/>
  <c r="J49"/>
  <c r="J26" i="12"/>
  <c r="K26"/>
  <c r="L26"/>
  <c r="M26"/>
  <c r="I26"/>
  <c r="K37"/>
  <c r="L37"/>
  <c r="J37"/>
  <c r="M37"/>
  <c r="I37"/>
  <c r="J44"/>
  <c r="K44"/>
  <c r="L44"/>
  <c r="M44"/>
  <c r="I44"/>
  <c r="I23" i="13"/>
  <c r="K23"/>
  <c r="L23"/>
  <c r="M23"/>
  <c r="J23"/>
  <c r="J30"/>
  <c r="I30"/>
  <c r="K30"/>
  <c r="M30"/>
  <c r="L30"/>
  <c r="M47"/>
  <c r="K47"/>
  <c r="I47"/>
  <c r="J47"/>
  <c r="L47"/>
  <c r="J42" i="15"/>
  <c r="K42"/>
  <c r="L42"/>
  <c r="I42"/>
  <c r="M42"/>
  <c r="K47"/>
  <c r="L47"/>
  <c r="M47"/>
  <c r="I47"/>
  <c r="J47"/>
  <c r="M62"/>
  <c r="I62"/>
  <c r="J62"/>
  <c r="K62"/>
  <c r="L62"/>
  <c r="K33" i="17"/>
  <c r="J33"/>
  <c r="L33"/>
  <c r="M33"/>
  <c r="I33"/>
  <c r="L38"/>
  <c r="M38"/>
  <c r="I38"/>
  <c r="K38"/>
  <c r="J38"/>
  <c r="I43"/>
  <c r="K43"/>
  <c r="J43"/>
  <c r="L43"/>
  <c r="M43"/>
  <c r="J57"/>
  <c r="I57"/>
  <c r="K57"/>
  <c r="L57"/>
  <c r="M57"/>
  <c r="L60"/>
  <c r="I60"/>
  <c r="M60"/>
  <c r="J60"/>
  <c r="K60"/>
  <c r="M10" i="18"/>
  <c r="K10"/>
  <c r="L10"/>
  <c r="J10"/>
  <c r="I10"/>
  <c r="K17"/>
  <c r="I17"/>
  <c r="J17"/>
  <c r="M17"/>
  <c r="L17"/>
  <c r="M22"/>
  <c r="L22"/>
  <c r="I22"/>
  <c r="J22"/>
  <c r="K22"/>
  <c r="M24"/>
  <c r="L24"/>
  <c r="K24"/>
  <c r="I24"/>
  <c r="J24"/>
  <c r="M61"/>
  <c r="K61"/>
  <c r="J61"/>
  <c r="I61"/>
  <c r="L61"/>
  <c r="J15" i="19"/>
  <c r="I15"/>
  <c r="M15"/>
  <c r="K15"/>
  <c r="L15"/>
  <c r="K22"/>
  <c r="L22"/>
  <c r="M22"/>
  <c r="I22"/>
  <c r="J22"/>
  <c r="K38"/>
  <c r="L38"/>
  <c r="M38"/>
  <c r="I38"/>
  <c r="J38"/>
  <c r="K57"/>
  <c r="I57"/>
  <c r="J57"/>
  <c r="L57"/>
  <c r="M57"/>
  <c r="L60"/>
  <c r="M60"/>
  <c r="I60"/>
  <c r="K60"/>
  <c r="J60"/>
  <c r="M51" i="11"/>
  <c r="L51"/>
  <c r="J51"/>
  <c r="I51"/>
  <c r="K51"/>
  <c r="M38" i="18"/>
  <c r="I38"/>
  <c r="J38"/>
  <c r="K38"/>
  <c r="L38"/>
  <c r="J35" i="19"/>
  <c r="K35"/>
  <c r="L35"/>
  <c r="I35"/>
  <c r="M35"/>
  <c r="I59" i="11"/>
  <c r="J59"/>
  <c r="K59"/>
  <c r="M59"/>
  <c r="L59"/>
  <c r="L15" i="12"/>
  <c r="M15"/>
  <c r="K15"/>
  <c r="J15"/>
  <c r="I15"/>
  <c r="K47"/>
  <c r="L47"/>
  <c r="J47"/>
  <c r="I47"/>
  <c r="M47"/>
  <c r="K6" i="13"/>
  <c r="J6"/>
  <c r="I6"/>
  <c r="M6"/>
  <c r="L6"/>
  <c r="J12"/>
  <c r="L12"/>
  <c r="K12"/>
  <c r="I12"/>
  <c r="M12"/>
  <c r="K60"/>
  <c r="L60"/>
  <c r="I60"/>
  <c r="M60"/>
  <c r="J60"/>
  <c r="J13" i="14"/>
  <c r="L13"/>
  <c r="M13"/>
  <c r="I13"/>
  <c r="K13"/>
  <c r="K21"/>
  <c r="M21"/>
  <c r="L21"/>
  <c r="I21"/>
  <c r="J21"/>
  <c r="L43"/>
  <c r="M43"/>
  <c r="J43"/>
  <c r="K43"/>
  <c r="I43"/>
  <c r="L38" i="15"/>
  <c r="I38"/>
  <c r="K38"/>
  <c r="M38"/>
  <c r="J38"/>
  <c r="L51"/>
  <c r="I51"/>
  <c r="J51"/>
  <c r="M51"/>
  <c r="K51"/>
  <c r="K29" i="17"/>
  <c r="L29"/>
  <c r="J29"/>
  <c r="M29"/>
  <c r="I29"/>
  <c r="L13" i="19"/>
  <c r="J13"/>
  <c r="K13"/>
  <c r="M13"/>
  <c r="I13"/>
  <c r="I35" i="15"/>
  <c r="J35"/>
  <c r="K35"/>
  <c r="L35"/>
  <c r="M35"/>
  <c r="K47" i="18"/>
  <c r="L47"/>
  <c r="M47"/>
  <c r="I47"/>
  <c r="J47"/>
  <c r="M53" i="19"/>
  <c r="L53"/>
  <c r="K53"/>
  <c r="I53"/>
  <c r="J53"/>
  <c r="M15" i="11"/>
  <c r="L15"/>
  <c r="K15"/>
  <c r="J15"/>
  <c r="I15"/>
  <c r="J33"/>
  <c r="L33"/>
  <c r="I33"/>
  <c r="M33"/>
  <c r="K33"/>
  <c r="K53"/>
  <c r="M53"/>
  <c r="L53"/>
  <c r="J53"/>
  <c r="I53"/>
  <c r="J63"/>
  <c r="K63"/>
  <c r="M63"/>
  <c r="L63"/>
  <c r="I63"/>
  <c r="J5" i="12"/>
  <c r="L5"/>
  <c r="I5"/>
  <c r="M5"/>
  <c r="K5"/>
  <c r="M13"/>
  <c r="K13"/>
  <c r="J13"/>
  <c r="I13"/>
  <c r="L13"/>
  <c r="M50"/>
  <c r="I50"/>
  <c r="K50"/>
  <c r="L50"/>
  <c r="J50"/>
  <c r="K45" i="13"/>
  <c r="I45"/>
  <c r="L45"/>
  <c r="J45"/>
  <c r="M45"/>
  <c r="K48" i="14"/>
  <c r="M48"/>
  <c r="I48"/>
  <c r="J48"/>
  <c r="L48"/>
  <c r="J29" i="15"/>
  <c r="L29"/>
  <c r="K29"/>
  <c r="I29"/>
  <c r="M29"/>
  <c r="L36"/>
  <c r="M36"/>
  <c r="I36"/>
  <c r="J36"/>
  <c r="K36"/>
  <c r="K60"/>
  <c r="M60"/>
  <c r="J60"/>
  <c r="L60"/>
  <c r="I60"/>
  <c r="K32" i="18"/>
  <c r="L32"/>
  <c r="J32"/>
  <c r="I32"/>
  <c r="M32"/>
  <c r="K44"/>
  <c r="L44"/>
  <c r="M44"/>
  <c r="I44"/>
  <c r="J44"/>
  <c r="J46"/>
  <c r="K46"/>
  <c r="L46"/>
  <c r="I46"/>
  <c r="M46"/>
  <c r="M58"/>
  <c r="K58"/>
  <c r="I58"/>
  <c r="L58"/>
  <c r="J58"/>
  <c r="J36" i="19"/>
  <c r="K36"/>
  <c r="L36"/>
  <c r="M36"/>
  <c r="I36"/>
  <c r="BN33" i="1"/>
  <c r="BN29"/>
  <c r="BN31"/>
  <c r="I29" i="11"/>
  <c r="K29"/>
  <c r="M29"/>
  <c r="L29"/>
  <c r="J29"/>
  <c r="L44"/>
  <c r="J44"/>
  <c r="M44"/>
  <c r="K44"/>
  <c r="I44"/>
  <c r="L57"/>
  <c r="J57"/>
  <c r="K57"/>
  <c r="M57"/>
  <c r="I57"/>
  <c r="L20" i="12"/>
  <c r="J20"/>
  <c r="M20"/>
  <c r="I20"/>
  <c r="K20"/>
  <c r="L40"/>
  <c r="K40"/>
  <c r="J40"/>
  <c r="I40"/>
  <c r="M40"/>
  <c r="L33" i="13"/>
  <c r="K33"/>
  <c r="J33"/>
  <c r="I33"/>
  <c r="M33"/>
  <c r="M38"/>
  <c r="J38"/>
  <c r="K38"/>
  <c r="I38"/>
  <c r="L38"/>
  <c r="L51"/>
  <c r="K51"/>
  <c r="I51"/>
  <c r="J51"/>
  <c r="M51"/>
  <c r="I34" i="14"/>
  <c r="M34"/>
  <c r="J34"/>
  <c r="K34"/>
  <c r="L34"/>
  <c r="K39"/>
  <c r="M39"/>
  <c r="L39"/>
  <c r="I39"/>
  <c r="J39"/>
  <c r="M46"/>
  <c r="I46"/>
  <c r="J46"/>
  <c r="K46"/>
  <c r="L46"/>
  <c r="M61"/>
  <c r="I61"/>
  <c r="L61"/>
  <c r="K61"/>
  <c r="J61"/>
  <c r="I48" i="15"/>
  <c r="K48"/>
  <c r="J48"/>
  <c r="M48"/>
  <c r="L48"/>
  <c r="J46" i="17"/>
  <c r="K46"/>
  <c r="L46"/>
  <c r="M46"/>
  <c r="I46"/>
  <c r="I49"/>
  <c r="J49"/>
  <c r="L49"/>
  <c r="M49"/>
  <c r="K49"/>
  <c r="L61"/>
  <c r="M61"/>
  <c r="I61"/>
  <c r="J61"/>
  <c r="K61"/>
  <c r="K42" i="18"/>
  <c r="M42"/>
  <c r="L42"/>
  <c r="I42"/>
  <c r="J42"/>
  <c r="K25" i="19"/>
  <c r="I25"/>
  <c r="M25"/>
  <c r="J25"/>
  <c r="L25"/>
  <c r="L27"/>
  <c r="I27"/>
  <c r="J27"/>
  <c r="M27"/>
  <c r="K27"/>
  <c r="I41"/>
  <c r="K41"/>
  <c r="L41"/>
  <c r="J41"/>
  <c r="M41"/>
  <c r="BN32" i="1"/>
  <c r="M32" i="11"/>
  <c r="I32"/>
  <c r="J32"/>
  <c r="K32"/>
  <c r="L32"/>
  <c r="K52" i="13"/>
  <c r="J52"/>
  <c r="L52"/>
  <c r="I52"/>
  <c r="M52"/>
  <c r="L18" i="11"/>
  <c r="M18"/>
  <c r="J18"/>
  <c r="K18"/>
  <c r="I18"/>
  <c r="M42"/>
  <c r="L42"/>
  <c r="J42"/>
  <c r="K42"/>
  <c r="I42"/>
  <c r="J25" i="12"/>
  <c r="M25"/>
  <c r="I25"/>
  <c r="K25"/>
  <c r="L25"/>
  <c r="M38"/>
  <c r="I38"/>
  <c r="L38"/>
  <c r="K38"/>
  <c r="J38"/>
  <c r="L54"/>
  <c r="K54"/>
  <c r="M54"/>
  <c r="I54"/>
  <c r="J54"/>
  <c r="K20" i="13"/>
  <c r="J20"/>
  <c r="L20"/>
  <c r="M20"/>
  <c r="I20"/>
  <c r="K22"/>
  <c r="I22"/>
  <c r="L22"/>
  <c r="J22"/>
  <c r="M22"/>
  <c r="L31"/>
  <c r="M31"/>
  <c r="J31"/>
  <c r="I31"/>
  <c r="K31"/>
  <c r="M55"/>
  <c r="I55"/>
  <c r="L55"/>
  <c r="J55"/>
  <c r="K55"/>
  <c r="M52" i="14"/>
  <c r="K52"/>
  <c r="J52"/>
  <c r="L52"/>
  <c r="I52"/>
  <c r="L32" i="15"/>
  <c r="J32"/>
  <c r="M32"/>
  <c r="I32"/>
  <c r="K32"/>
  <c r="K41"/>
  <c r="M41"/>
  <c r="L41"/>
  <c r="I41"/>
  <c r="J41"/>
  <c r="L55"/>
  <c r="J55"/>
  <c r="M55"/>
  <c r="K55"/>
  <c r="I55"/>
  <c r="K32" i="17"/>
  <c r="M32"/>
  <c r="I32"/>
  <c r="L32"/>
  <c r="J32"/>
  <c r="K44"/>
  <c r="L44"/>
  <c r="M44"/>
  <c r="I44"/>
  <c r="J44"/>
  <c r="L23" i="19"/>
  <c r="J23"/>
  <c r="I23"/>
  <c r="K23"/>
  <c r="M23"/>
  <c r="I32"/>
  <c r="J32"/>
  <c r="K32"/>
  <c r="L32"/>
  <c r="M32"/>
  <c r="L39"/>
  <c r="K39"/>
  <c r="I39"/>
  <c r="M39"/>
  <c r="J39"/>
  <c r="I8" i="12"/>
  <c r="J8"/>
  <c r="L8"/>
  <c r="M8"/>
  <c r="K8"/>
  <c r="L59" i="14"/>
  <c r="K59"/>
  <c r="M59"/>
  <c r="I59"/>
  <c r="J59"/>
  <c r="J33" i="18"/>
  <c r="L33"/>
  <c r="K33"/>
  <c r="M33"/>
  <c r="I33"/>
  <c r="L54"/>
  <c r="M54"/>
  <c r="I54"/>
  <c r="J54"/>
  <c r="K54"/>
  <c r="M5" i="19"/>
  <c r="J5"/>
  <c r="L5"/>
  <c r="I5"/>
  <c r="K5"/>
  <c r="M51" i="12"/>
  <c r="I51"/>
  <c r="L51"/>
  <c r="K51"/>
  <c r="J51"/>
  <c r="J57"/>
  <c r="M57"/>
  <c r="L57"/>
  <c r="I57"/>
  <c r="K57"/>
  <c r="K42" i="14"/>
  <c r="L42"/>
  <c r="I42"/>
  <c r="J42"/>
  <c r="M42"/>
  <c r="M49"/>
  <c r="J49"/>
  <c r="K49"/>
  <c r="I49"/>
  <c r="L49"/>
  <c r="K39" i="15"/>
  <c r="L39"/>
  <c r="M39"/>
  <c r="I39"/>
  <c r="J39"/>
  <c r="I58"/>
  <c r="M58"/>
  <c r="L58"/>
  <c r="K58"/>
  <c r="J58"/>
  <c r="I30" i="17"/>
  <c r="J30"/>
  <c r="L30"/>
  <c r="M30"/>
  <c r="K30"/>
  <c r="J35" i="18"/>
  <c r="L35"/>
  <c r="K35"/>
  <c r="M35"/>
  <c r="I35"/>
  <c r="K63"/>
  <c r="I63"/>
  <c r="J63"/>
  <c r="M63"/>
  <c r="L63"/>
  <c r="K7" i="19"/>
  <c r="J7"/>
  <c r="I7"/>
  <c r="L7"/>
  <c r="M7"/>
  <c r="M15" i="14"/>
  <c r="M26"/>
  <c r="L21" i="13"/>
  <c r="K15" i="14"/>
  <c r="M19" i="19"/>
  <c r="L18"/>
  <c r="J15" i="15"/>
  <c r="M25" i="13"/>
  <c r="M34" i="19"/>
  <c r="M21" i="18"/>
  <c r="J40" i="17"/>
  <c r="L29" i="19"/>
  <c r="M33" i="14"/>
  <c r="M40" i="11"/>
  <c r="J30" i="14"/>
  <c r="M23"/>
  <c r="M22" i="11"/>
  <c r="I55" i="14"/>
  <c r="M7" i="11"/>
  <c r="I50" i="13"/>
  <c r="J53" i="18"/>
  <c r="J9" i="19"/>
  <c r="M37" i="11"/>
  <c r="M49" i="19"/>
  <c r="I46" i="12"/>
  <c r="K22" i="11"/>
  <c r="L14" i="18"/>
  <c r="J49"/>
  <c r="M35" i="13"/>
  <c r="M58"/>
  <c r="M32"/>
  <c r="M53" i="18"/>
  <c r="K17" i="19"/>
  <c r="K29" i="18"/>
  <c r="M13"/>
  <c r="L22" i="12"/>
  <c r="L15" i="14"/>
  <c r="M17" i="13"/>
  <c r="M18" i="19"/>
  <c r="K21" i="13"/>
  <c r="M28" i="14"/>
  <c r="M32"/>
  <c r="L40" i="17"/>
  <c r="J37" i="11"/>
  <c r="M31" i="17"/>
  <c r="K29" i="19"/>
  <c r="J22" i="12"/>
  <c r="I41" i="13"/>
  <c r="M24"/>
  <c r="J40" i="11"/>
  <c r="I30" i="14"/>
  <c r="L30"/>
  <c r="M25" i="11"/>
  <c r="I53" i="12"/>
  <c r="M30" i="15"/>
  <c r="I33" i="12"/>
  <c r="K36" i="14"/>
  <c r="M34" i="12"/>
  <c r="M9" i="19"/>
  <c r="K56" i="17"/>
  <c r="I49" i="19"/>
  <c r="J22" i="11"/>
  <c r="K14" i="18"/>
  <c r="I49"/>
  <c r="M34" i="13"/>
  <c r="K35"/>
  <c r="L58"/>
  <c r="K53" i="17"/>
  <c r="L50" i="13"/>
  <c r="L27"/>
  <c r="M33" i="19"/>
  <c r="F24" i="11"/>
  <c r="J17" i="19"/>
  <c r="K41" i="13"/>
  <c r="K10" i="11"/>
  <c r="M34" i="15"/>
  <c r="M15" i="18"/>
  <c r="L7" i="15"/>
  <c r="M28" i="13"/>
  <c r="M15" i="15"/>
  <c r="M18" i="12"/>
  <c r="M6" i="18"/>
  <c r="M34" i="11"/>
  <c r="M34" i="18"/>
  <c r="I40" i="17"/>
  <c r="M27" i="18"/>
  <c r="M16"/>
  <c r="I29" i="19"/>
  <c r="I22" i="12"/>
  <c r="L41" i="13"/>
  <c r="M26" i="19"/>
  <c r="M34" i="17"/>
  <c r="M22" i="12"/>
  <c r="J19" i="18"/>
  <c r="M33" i="15"/>
  <c r="M16" i="11"/>
  <c r="J56" i="17"/>
  <c r="M20" i="19"/>
  <c r="K7" i="11"/>
  <c r="M33" i="12"/>
  <c r="I36" i="14"/>
  <c r="K30"/>
  <c r="K9" i="19"/>
  <c r="K19" i="18"/>
  <c r="I51" i="14"/>
  <c r="M27"/>
  <c r="F24" i="17"/>
  <c r="M56"/>
  <c r="L49" i="19"/>
  <c r="I22" i="11"/>
  <c r="J14" i="18"/>
  <c r="J35" i="13"/>
  <c r="J58"/>
  <c r="M29" i="18"/>
  <c r="M20"/>
  <c r="J63" i="14"/>
  <c r="M17" i="19"/>
  <c r="J61" i="15"/>
  <c r="M61"/>
  <c r="L6"/>
  <c r="M31" i="14"/>
  <c r="I15"/>
  <c r="J21" i="13"/>
  <c r="I7" i="15"/>
  <c r="M23" i="18"/>
  <c r="M16" i="13"/>
  <c r="M24" i="14"/>
  <c r="K6" i="18"/>
  <c r="I27" i="13"/>
  <c r="J41"/>
  <c r="M30" i="18"/>
  <c r="L53" i="12"/>
  <c r="L56" i="19"/>
  <c r="L27" i="12"/>
  <c r="M16" i="19"/>
  <c r="M26" i="18"/>
  <c r="I47" i="11"/>
  <c r="L7"/>
  <c r="K33" i="12"/>
  <c r="K46" i="19"/>
  <c r="J36" i="14"/>
  <c r="K30" i="12"/>
  <c r="L9" i="19"/>
  <c r="M19" i="18"/>
  <c r="L51" i="14"/>
  <c r="J56" i="19"/>
  <c r="M31" i="18"/>
  <c r="I14"/>
  <c r="I35" i="13"/>
  <c r="L63" i="14"/>
  <c r="F24" i="18"/>
  <c r="L17" i="19"/>
  <c r="J7" i="11"/>
  <c r="M28" i="19"/>
  <c r="I18"/>
  <c r="I15" i="15"/>
  <c r="M30" i="19"/>
  <c r="M14"/>
  <c r="I6" i="18"/>
  <c r="J15" i="13"/>
  <c r="M27"/>
  <c r="L43" i="12"/>
  <c r="I40" i="11"/>
  <c r="J43" i="12"/>
  <c r="I26" i="18"/>
  <c r="J47" i="11"/>
  <c r="M29" i="12"/>
  <c r="I46" i="19"/>
  <c r="M29" i="13"/>
  <c r="I30" i="12"/>
  <c r="M51" i="14"/>
  <c r="M32" i="12"/>
  <c r="M26" i="13"/>
  <c r="L46" i="12"/>
  <c r="M49" i="18"/>
  <c r="I63" i="14"/>
  <c r="F24" i="13"/>
  <c r="J50"/>
  <c r="K61" i="15"/>
  <c r="K53" i="18"/>
  <c r="J13" i="11"/>
  <c r="K15" i="15"/>
  <c r="J7"/>
  <c r="M21" i="13"/>
  <c r="H14" i="11"/>
  <c r="I61" i="15"/>
  <c r="H17" i="12"/>
  <c r="K43"/>
  <c r="H10" i="13"/>
  <c r="K15"/>
  <c r="H19" i="14"/>
  <c r="M55"/>
  <c r="L53" i="17"/>
  <c r="H9" i="18"/>
  <c r="L29"/>
  <c r="H12" i="19"/>
  <c r="BN37" i="1"/>
  <c r="J18" i="19"/>
  <c r="M21" i="12"/>
  <c r="I15" i="13"/>
  <c r="M18" i="18"/>
  <c r="M29" i="19"/>
  <c r="I37" i="11"/>
  <c r="M31"/>
  <c r="L40"/>
  <c r="K55" i="14"/>
  <c r="M19" i="12"/>
  <c r="I19" i="18"/>
  <c r="J55" i="14"/>
  <c r="M27" i="12"/>
  <c r="L26" i="18"/>
  <c r="L47" i="11"/>
  <c r="M53" i="12"/>
  <c r="M46" i="19"/>
  <c r="M30" i="12"/>
  <c r="K37" i="11"/>
  <c r="I53" i="17"/>
  <c r="F24" i="19"/>
  <c r="K46" i="12"/>
  <c r="L49" i="18"/>
  <c r="I58" i="13"/>
  <c r="J53" i="17"/>
  <c r="M50" i="13"/>
  <c r="I56" i="19"/>
  <c r="M23" i="12"/>
  <c r="M24"/>
  <c r="L27" i="14"/>
  <c r="J29" i="18"/>
  <c r="F24" i="15"/>
  <c r="F24" i="14"/>
  <c r="BM52" i="1" l="1"/>
  <c r="BM27"/>
  <c r="BM45"/>
  <c r="BM48"/>
  <c r="BM59"/>
  <c r="BM47"/>
  <c r="BM46"/>
  <c r="BM44"/>
  <c r="BM50"/>
  <c r="BM51"/>
  <c r="BM55"/>
  <c r="BM57"/>
  <c r="BM53"/>
  <c r="BM35"/>
  <c r="BM58"/>
  <c r="BM56"/>
  <c r="BM41"/>
  <c r="BM26"/>
  <c r="BN17"/>
  <c r="BN12"/>
  <c r="BN10"/>
  <c r="BM43"/>
  <c r="BN21"/>
  <c r="I11" i="14"/>
  <c r="BN11" i="1"/>
  <c r="BN13"/>
  <c r="BN15"/>
  <c r="BN20"/>
  <c r="BN16"/>
  <c r="BM28"/>
  <c r="BN18"/>
  <c r="BN24"/>
  <c r="BN19"/>
  <c r="BN8"/>
  <c r="BM37"/>
  <c r="BM36"/>
  <c r="BM42"/>
  <c r="M11" i="14"/>
  <c r="BM39" i="1"/>
  <c r="J11" i="14"/>
  <c r="K11"/>
  <c r="BM38" i="1"/>
  <c r="BM40"/>
  <c r="BM20"/>
  <c r="BN25"/>
  <c r="BM25"/>
  <c r="BM22"/>
  <c r="BM24"/>
  <c r="BM8"/>
  <c r="BM9" s="1"/>
  <c r="BM19"/>
  <c r="BM21"/>
  <c r="BM18"/>
  <c r="BM16"/>
  <c r="BM29"/>
  <c r="BN9"/>
  <c r="BM17"/>
  <c r="BM15"/>
  <c r="BN23"/>
  <c r="BM14"/>
  <c r="BM31"/>
  <c r="BM30"/>
  <c r="K8" i="11"/>
  <c r="M8"/>
  <c r="L8"/>
  <c r="J8"/>
  <c r="I8"/>
  <c r="BM33" i="1"/>
  <c r="BM12"/>
  <c r="BM11"/>
  <c r="BM34"/>
  <c r="BM32"/>
  <c r="BM13"/>
  <c r="BN22"/>
  <c r="BN14"/>
  <c r="BM23"/>
  <c r="BN34"/>
  <c r="J9" i="18"/>
  <c r="L9"/>
  <c r="K9"/>
  <c r="M9"/>
  <c r="I9"/>
  <c r="J17" i="12"/>
  <c r="L17"/>
  <c r="K17"/>
  <c r="M17"/>
  <c r="I17"/>
  <c r="K12" i="19"/>
  <c r="L12"/>
  <c r="M12"/>
  <c r="J12"/>
  <c r="I12"/>
  <c r="L10" i="13"/>
  <c r="K10"/>
  <c r="I10"/>
  <c r="M10"/>
  <c r="J10"/>
  <c r="I14" i="11"/>
  <c r="M14"/>
  <c r="K14"/>
  <c r="L14"/>
  <c r="J14"/>
  <c r="M19" i="14"/>
  <c r="I19"/>
  <c r="K19"/>
  <c r="L19"/>
  <c r="J19"/>
  <c r="BM10" i="1" l="1"/>
</calcChain>
</file>

<file path=xl/sharedStrings.xml><?xml version="1.0" encoding="utf-8"?>
<sst xmlns="http://schemas.openxmlformats.org/spreadsheetml/2006/main" count="1071" uniqueCount="429">
  <si>
    <t>Date</t>
  </si>
  <si>
    <t>ID</t>
  </si>
  <si>
    <t>Club</t>
  </si>
  <si>
    <t xml:space="preserve">ID </t>
  </si>
  <si>
    <t>Data</t>
  </si>
  <si>
    <t>UK</t>
  </si>
  <si>
    <t>BEL</t>
  </si>
  <si>
    <t>FRA</t>
  </si>
  <si>
    <t>SUI</t>
  </si>
  <si>
    <t>ITA</t>
  </si>
  <si>
    <t>ESP</t>
  </si>
  <si>
    <t>Points</t>
  </si>
  <si>
    <t>Victoire</t>
  </si>
  <si>
    <t>Nul</t>
  </si>
  <si>
    <t>Défaite</t>
  </si>
  <si>
    <t>Hyksos</t>
  </si>
  <si>
    <t>Urartu</t>
  </si>
  <si>
    <t>Huns</t>
  </si>
  <si>
    <t>Beja</t>
  </si>
  <si>
    <t>Qara-Khitan</t>
  </si>
  <si>
    <t>Hussite</t>
  </si>
  <si>
    <t>L'Art de la Guerre</t>
  </si>
  <si>
    <t>Instructions</t>
  </si>
  <si>
    <t>N°</t>
  </si>
  <si>
    <t>Adversaire</t>
  </si>
  <si>
    <t>Ex-Aequo</t>
  </si>
  <si>
    <t>Versions</t>
  </si>
  <si>
    <t>US</t>
  </si>
  <si>
    <t>The results excel file</t>
  </si>
  <si>
    <t>1.0 : Initial version</t>
  </si>
  <si>
    <t>1.1 : Minor corrections</t>
  </si>
  <si>
    <t>1.2 : Corrections to draw matches’ rounds</t>
  </si>
  <si>
    <t>1.3 : Addition of the army list in version 2</t>
  </si>
  <si>
    <t>1.4 : Modifications for the draw matches (base 35pts instead of 40)</t>
  </si>
  <si>
    <t>2.0 : Modifications due to new organisation charter for tournaments, counting for the championship</t>
  </si>
  <si>
    <t>Tournament</t>
  </si>
  <si>
    <t>Theme</t>
  </si>
  <si>
    <t>Country</t>
  </si>
  <si>
    <t>L'Art de la Guerre - Result Sheet</t>
  </si>
  <si>
    <t>Surname</t>
  </si>
  <si>
    <t>First Name</t>
  </si>
  <si>
    <t>Army</t>
  </si>
  <si>
    <t>Units</t>
  </si>
  <si>
    <t>Umpire Zone</t>
  </si>
  <si>
    <t>Opponents</t>
  </si>
  <si>
    <t>Scores</t>
  </si>
  <si>
    <t>Ajustment</t>
  </si>
  <si>
    <t xml:space="preserve">The excel file is used to help to pair up and to record Tournament results for L'Art de la Guerre. </t>
  </si>
  <si>
    <t>Using this spreadsheet allows the Tournament Organiser to submit the results for automatic inclusion in the global tournament database. This generates ELO rankings for players across the world.</t>
  </si>
  <si>
    <r>
      <t xml:space="preserve">1 - </t>
    </r>
    <r>
      <rPr>
        <sz val="12"/>
        <rFont val="Book Antiqua"/>
        <family val="1"/>
      </rPr>
      <t>Enter the tournament’s data: tournament name, theme, date, country where it takes place, number of players and number of rounds (3 to 5). Theses pieces of information will be saved in the database.</t>
    </r>
  </si>
  <si>
    <r>
      <t>2 -</t>
    </r>
    <r>
      <rPr>
        <sz val="12"/>
        <rFont val="Book Antiqua"/>
        <family val="1"/>
      </rPr>
      <t xml:space="preserve"> Copy the list of players by filling the following columns: ID, Surname, First Name, Club, army list nbr and its nbr of units. Each ID is linked to only one player. If a player has already played in a tournament, he has an ID nbr, that can be found on the ADLG website. For the new players, the umpires can obtain their ID by calling the championship master. Otherwise take ID nbr as N101 to N150.</t>
    </r>
  </si>
  <si>
    <r>
      <t>3 -</t>
    </r>
    <r>
      <rPr>
        <sz val="12"/>
        <rFont val="Book Antiqua"/>
        <family val="1"/>
      </rPr>
      <t xml:space="preserve"> For each round, pairings arecalculated manually by the umpire. You can show or hide the details of each round by clicking on buttons.  Entering the ID of each players opponent in the draw will generate an automatic check for mistakes: a </t>
    </r>
    <r>
      <rPr>
        <sz val="12"/>
        <color indexed="10"/>
        <rFont val="Book Antiqua"/>
        <family val="1"/>
      </rPr>
      <t xml:space="preserve">red highlighted cell </t>
    </r>
    <r>
      <rPr>
        <sz val="12"/>
        <rFont val="Book Antiqua"/>
        <family val="1"/>
      </rPr>
      <t xml:space="preserve">means that an incorrect player number has been entered, a </t>
    </r>
    <r>
      <rPr>
        <sz val="12"/>
        <color indexed="14"/>
        <rFont val="Book Antiqua"/>
        <family val="1"/>
      </rPr>
      <t>purple cell</t>
    </r>
    <r>
      <rPr>
        <sz val="12"/>
        <rFont val="Book Antiqua"/>
        <family val="1"/>
      </rPr>
      <t xml:space="preserve"> means that the players have already played together and </t>
    </r>
    <r>
      <rPr>
        <sz val="12"/>
        <color indexed="51"/>
        <rFont val="Book Antiqua"/>
        <family val="1"/>
      </rPr>
      <t>an amber cell</t>
    </r>
    <r>
      <rPr>
        <sz val="12"/>
        <rFont val="Book Antiqua"/>
        <family val="1"/>
      </rPr>
      <t xml:space="preserve"> means that the players come from the same club. The opponent’s name is automatically generated from the ID number. A summary of the pairings for that turn is generated when the ("Rnd") button is clicked. </t>
    </r>
  </si>
  <si>
    <r>
      <t>4 -</t>
    </r>
    <r>
      <rPr>
        <sz val="12"/>
        <rFont val="Book Antiqua"/>
        <family val="1"/>
      </rPr>
      <t xml:space="preserve"> A the end of each game players only need to submit the result (victory, a defeat or a draw) and also the number of of losses (not required for broken armies). Both players results need to be entered, and if their results are incompatible (ie both are listed as winning outright) the cell will be highlighted in red. The points accruing to each player are calculated automatically (based on the army sizes entered earlier) and added in the Points columns in green.</t>
    </r>
  </si>
  <si>
    <r>
      <t>7 -</t>
    </r>
    <r>
      <rPr>
        <sz val="12"/>
        <rFont val="Book Antiqua"/>
        <family val="1"/>
      </rPr>
      <t xml:space="preserve"> When the tournament is over, please send this results file to the AGLG Tournament admin. The results will be recorded in the tournament database.</t>
    </r>
  </si>
  <si>
    <t>Rnd 1</t>
  </si>
  <si>
    <t>Rnd 2</t>
  </si>
  <si>
    <t>Rnd 3</t>
  </si>
  <si>
    <t>Rnd 4</t>
  </si>
  <si>
    <t>Rnd 5</t>
  </si>
  <si>
    <t>Result</t>
  </si>
  <si>
    <r>
      <t xml:space="preserve">6 </t>
    </r>
    <r>
      <rPr>
        <sz val="12"/>
        <rFont val="Book Antiqua"/>
        <family val="1"/>
      </rPr>
      <t>- The column “Ajustment Points” allows the umpire to manually add or subtract points from the player’s total. It could be used to implement penalties or bonuses such as:
-10pts to a player for a late list;
-100pts for a player that changes or provides his list at the beginning of the tournament;
-30pts for unsporting behaviour.</t>
    </r>
  </si>
  <si>
    <t>Sumer and Akkad</t>
  </si>
  <si>
    <t>Sumerian Successor</t>
  </si>
  <si>
    <t>Kassite Babylonian</t>
  </si>
  <si>
    <t>Libyan</t>
  </si>
  <si>
    <t>New Kingdom Egyptian</t>
  </si>
  <si>
    <t>Libyan Egyptian</t>
  </si>
  <si>
    <t>Kushite Egyptian</t>
  </si>
  <si>
    <t>Ancient Bedouin</t>
  </si>
  <si>
    <t>Syrian City States</t>
  </si>
  <si>
    <t>Ancient Hebrew</t>
  </si>
  <si>
    <t>Philistine</t>
  </si>
  <si>
    <t>Medes</t>
  </si>
  <si>
    <t>Geometric Greek</t>
  </si>
  <si>
    <t>Celts</t>
  </si>
  <si>
    <t>Vedic Indian</t>
  </si>
  <si>
    <t>Early Macedonian</t>
  </si>
  <si>
    <t>Alexandrian Macedonian</t>
  </si>
  <si>
    <t>Alexander the Great</t>
  </si>
  <si>
    <t>Seleucid</t>
  </si>
  <si>
    <t>Later Macedonian</t>
  </si>
  <si>
    <t>Tullian Roman</t>
  </si>
  <si>
    <t>Syracusan</t>
  </si>
  <si>
    <t>Camillan Roman</t>
  </si>
  <si>
    <t>Republican Roman</t>
  </si>
  <si>
    <t>Early Carthaginian</t>
  </si>
  <si>
    <t>Numidian</t>
  </si>
  <si>
    <t>Classical Greek</t>
  </si>
  <si>
    <t>Hellenistic Greek</t>
  </si>
  <si>
    <t>Illyrian</t>
  </si>
  <si>
    <t>Thracian</t>
  </si>
  <si>
    <t>Lydian</t>
  </si>
  <si>
    <t>Lycian</t>
  </si>
  <si>
    <t>Cappadocian</t>
  </si>
  <si>
    <t>Bosporan Kingdom</t>
  </si>
  <si>
    <t>Early Arab</t>
  </si>
  <si>
    <t>Scythian</t>
  </si>
  <si>
    <t>Vietnamese</t>
  </si>
  <si>
    <t>Classical Indian</t>
  </si>
  <si>
    <t>Triumvirate Roman</t>
  </si>
  <si>
    <t>Early Imperial Roman</t>
  </si>
  <si>
    <t>Patrician Roman</t>
  </si>
  <si>
    <t>Gallic</t>
  </si>
  <si>
    <t>Ancient Spanish</t>
  </si>
  <si>
    <t>Ancient British</t>
  </si>
  <si>
    <t>Parthian</t>
  </si>
  <si>
    <t>Palmyran</t>
  </si>
  <si>
    <t>Kushan</t>
  </si>
  <si>
    <t>Sassanid Persian</t>
  </si>
  <si>
    <t>African Vandal</t>
  </si>
  <si>
    <t>Han Chinese</t>
  </si>
  <si>
    <t>Three Kingdoms Chinese</t>
  </si>
  <si>
    <t>Tamil Indian</t>
  </si>
  <si>
    <t>Three Kingdoms Korean</t>
  </si>
  <si>
    <t>Emishi</t>
  </si>
  <si>
    <t>Justinian Byzantine</t>
  </si>
  <si>
    <t>Thematic Byzantine</t>
  </si>
  <si>
    <t>Nikephorian Byzantine</t>
  </si>
  <si>
    <t>Bagratid Armenian</t>
  </si>
  <si>
    <t>Arab Conquest</t>
  </si>
  <si>
    <t>Umayyad Arab</t>
  </si>
  <si>
    <t>North African Arab</t>
  </si>
  <si>
    <t>Andalusian Arab</t>
  </si>
  <si>
    <t>Abbasid Arab</t>
  </si>
  <si>
    <t>Arab Indian</t>
  </si>
  <si>
    <t>Welsh</t>
  </si>
  <si>
    <t>Feudal Spanish</t>
  </si>
  <si>
    <t>Serbo-Croatian</t>
  </si>
  <si>
    <t>Christian Nubian</t>
  </si>
  <si>
    <t>Burmese</t>
  </si>
  <si>
    <t>Tibetan</t>
  </si>
  <si>
    <t>Anglo-Danish</t>
  </si>
  <si>
    <t>Feudal English</t>
  </si>
  <si>
    <t>Feudal Scots</t>
  </si>
  <si>
    <t>Communal Italian</t>
  </si>
  <si>
    <t>Feudal German</t>
  </si>
  <si>
    <t>Cilician Armenian</t>
  </si>
  <si>
    <t>Ghaznavid</t>
  </si>
  <si>
    <t>Fatimid Egyptian</t>
  </si>
  <si>
    <t>Ayyubid Egyptian</t>
  </si>
  <si>
    <t>Tuareg</t>
  </si>
  <si>
    <t>Feudal Polish</t>
  </si>
  <si>
    <t>Feudal Hungarian</t>
  </si>
  <si>
    <t>Georgian</t>
  </si>
  <si>
    <t>Feudal Russian</t>
  </si>
  <si>
    <t>Cuman</t>
  </si>
  <si>
    <t>Teutonic Knights</t>
  </si>
  <si>
    <t>Samurai</t>
  </si>
  <si>
    <t>Medieval Vietnamese</t>
  </si>
  <si>
    <t>Song Chinese</t>
  </si>
  <si>
    <t>Mongol Empire</t>
  </si>
  <si>
    <t>Swiss</t>
  </si>
  <si>
    <t>Medieval Scots</t>
  </si>
  <si>
    <t>Medieval German</t>
  </si>
  <si>
    <t>Medieval Spanish</t>
  </si>
  <si>
    <t>Burgundian</t>
  </si>
  <si>
    <t>Wars of the Roses</t>
  </si>
  <si>
    <t>Lithuanian</t>
  </si>
  <si>
    <t>Medieval Hungarian</t>
  </si>
  <si>
    <t>Muscovite Russian</t>
  </si>
  <si>
    <t>Medieval Polish</t>
  </si>
  <si>
    <t>Serbian Empire</t>
  </si>
  <si>
    <t>Later Byzantine</t>
  </si>
  <si>
    <t>Ottoman Turkish</t>
  </si>
  <si>
    <t>Catalan Company</t>
  </si>
  <si>
    <t>Albanian</t>
  </si>
  <si>
    <t>Ottoman Empire</t>
  </si>
  <si>
    <t>Islamic Persian</t>
  </si>
  <si>
    <t>Steppe Mongol</t>
  </si>
  <si>
    <t>Timurid</t>
  </si>
  <si>
    <t>Yuan Chinese</t>
  </si>
  <si>
    <t>Later Samurai</t>
  </si>
  <si>
    <t>Ming Chinese</t>
  </si>
  <si>
    <t>Toltec</t>
  </si>
  <si>
    <t>Chanca</t>
  </si>
  <si>
    <t>Tupi</t>
  </si>
  <si>
    <t>Mapuche</t>
  </si>
  <si>
    <t>Round 1 Draw</t>
  </si>
  <si>
    <t>VALID?</t>
  </si>
  <si>
    <t>- vs -</t>
  </si>
  <si>
    <t>Round 2 Draw</t>
  </si>
  <si>
    <t>Round 4 Draw</t>
  </si>
  <si>
    <t>Round 5 Draw</t>
  </si>
  <si>
    <t>Round 3 Draw</t>
  </si>
  <si>
    <t>Neo-Babylonian</t>
  </si>
  <si>
    <t>Ptolemaic</t>
  </si>
  <si>
    <t>Early Successors</t>
  </si>
  <si>
    <t>Feudal French</t>
  </si>
  <si>
    <t>Eastern Latin Empire</t>
  </si>
  <si>
    <t>Sahelian Empire</t>
  </si>
  <si>
    <t>Low Countries</t>
  </si>
  <si>
    <t>Medieval Welsh</t>
  </si>
  <si>
    <t>Delhi Sultanate</t>
  </si>
  <si>
    <t>Tarascan</t>
  </si>
  <si>
    <t>Losses</t>
  </si>
  <si>
    <t>Medieval</t>
  </si>
  <si>
    <t>Biblical</t>
  </si>
  <si>
    <t>Ancient</t>
  </si>
  <si>
    <t>Classical</t>
  </si>
  <si>
    <t>Roman</t>
  </si>
  <si>
    <t>Dark Ages</t>
  </si>
  <si>
    <t>Feudal</t>
  </si>
  <si>
    <t>Late Middle Ages</t>
  </si>
  <si>
    <t>Other Themes</t>
  </si>
  <si>
    <t>Open Theme</t>
  </si>
  <si>
    <t>V2.1</t>
  </si>
  <si>
    <t/>
  </si>
  <si>
    <t>Rnd 6</t>
  </si>
  <si>
    <t>Rnd 7</t>
  </si>
  <si>
    <t>Rnd 8</t>
  </si>
  <si>
    <t>Appariements du tour 4</t>
  </si>
  <si>
    <t>Khurasanian</t>
  </si>
  <si>
    <t>`</t>
  </si>
  <si>
    <t># Rounds (3 - 8)</t>
  </si>
  <si>
    <t># Players (8 - 52)</t>
  </si>
  <si>
    <t>Team Total</t>
  </si>
  <si>
    <t>DE</t>
  </si>
  <si>
    <t>Amorite Highlanders</t>
  </si>
  <si>
    <t>Elamite</t>
  </si>
  <si>
    <t>Old Assyrian and Babylonian</t>
  </si>
  <si>
    <t>Assyrian</t>
  </si>
  <si>
    <t>Assyrian Empire and Sargonid</t>
  </si>
  <si>
    <t>Old and Middle Kingdom Egyptian</t>
  </si>
  <si>
    <t>Nubian</t>
  </si>
  <si>
    <t>Oman and Gulf States</t>
  </si>
  <si>
    <t>Hittite</t>
  </si>
  <si>
    <t>Hurri-Mitanni</t>
  </si>
  <si>
    <t>Syria, Canaan and Ugarit</t>
  </si>
  <si>
    <t>Sea Peoples</t>
  </si>
  <si>
    <t>Aramaean and Neo-Hittite</t>
  </si>
  <si>
    <t>Phrygian</t>
  </si>
  <si>
    <t>Mycenaean</t>
  </si>
  <si>
    <t>Phoenicians of Cyprus</t>
  </si>
  <si>
    <t>Indus Valley</t>
  </si>
  <si>
    <t>Erlitou Shang Chinese</t>
  </si>
  <si>
    <t>Pyrrhic</t>
  </si>
  <si>
    <t>Italic Tribes</t>
  </si>
  <si>
    <t>Etruscan</t>
  </si>
  <si>
    <t>Carthaginian</t>
  </si>
  <si>
    <t>Saitic Egyptian</t>
  </si>
  <si>
    <t>Kyrenean Greek</t>
  </si>
  <si>
    <t>Meroitic Kushite</t>
  </si>
  <si>
    <t>Achaemenid Persian</t>
  </si>
  <si>
    <t>Bithynian</t>
  </si>
  <si>
    <t>Later Achaemenid Persian</t>
  </si>
  <si>
    <t>Armenian</t>
  </si>
  <si>
    <t>Galatian</t>
  </si>
  <si>
    <t>Pergamon</t>
  </si>
  <si>
    <t>Aramaean</t>
  </si>
  <si>
    <t>Sarmatian</t>
  </si>
  <si>
    <t>Warring States</t>
  </si>
  <si>
    <t>Qiang Di</t>
  </si>
  <si>
    <t>Yayoi Japanese</t>
  </si>
  <si>
    <t>Slave revolts</t>
  </si>
  <si>
    <t>Middle Imperial Roman</t>
  </si>
  <si>
    <t>Late Imperial Roman</t>
  </si>
  <si>
    <t>German</t>
  </si>
  <si>
    <t>Dacian and Carpi</t>
  </si>
  <si>
    <t>Visigoth</t>
  </si>
  <si>
    <t>Vandal</t>
  </si>
  <si>
    <t>Ostrogoth</t>
  </si>
  <si>
    <t>Gepid, Herul, Taifali and Sciri</t>
  </si>
  <si>
    <t>Franks, Alemanni, Burgundi, Suevi</t>
  </si>
  <si>
    <t>Britto-Roman</t>
  </si>
  <si>
    <t>Judaean Jewish</t>
  </si>
  <si>
    <t>Commagene</t>
  </si>
  <si>
    <t>Mithridatic</t>
  </si>
  <si>
    <t>Alan</t>
  </si>
  <si>
    <t>Hephthalite Huns</t>
  </si>
  <si>
    <t>Blemmyes and Nobatae</t>
  </si>
  <si>
    <t>Moors</t>
  </si>
  <si>
    <t>Kingdom of Axum</t>
  </si>
  <si>
    <t>Xiongnu</t>
  </si>
  <si>
    <t>Xianbei</t>
  </si>
  <si>
    <t>Kofun-Nara Japanese</t>
  </si>
  <si>
    <t>Maurikian Byzantine</t>
  </si>
  <si>
    <t>Armenian Principality</t>
  </si>
  <si>
    <t>Tulunid and Iqshidid Egyptian</t>
  </si>
  <si>
    <t>Bedouin Dynasties</t>
  </si>
  <si>
    <t>Central Asian Turkish</t>
  </si>
  <si>
    <t>Visigoth in Spain</t>
  </si>
  <si>
    <t>Lombard</t>
  </si>
  <si>
    <t>Italian Ostrogoth</t>
  </si>
  <si>
    <t>Later Scots-Irish</t>
  </si>
  <si>
    <t>Post Roman British</t>
  </si>
  <si>
    <t>Later Pictish</t>
  </si>
  <si>
    <t>Merovingian Frankish</t>
  </si>
  <si>
    <t>Armourican Breton</t>
  </si>
  <si>
    <t>Anglo-Saxon</t>
  </si>
  <si>
    <t>Astur-Leónese and Navarrese</t>
  </si>
  <si>
    <t>Carolingian Frankish</t>
  </si>
  <si>
    <t>Later Franks</t>
  </si>
  <si>
    <t>Viking and Leidang</t>
  </si>
  <si>
    <t>Irish</t>
  </si>
  <si>
    <t>Scots</t>
  </si>
  <si>
    <t>Slav</t>
  </si>
  <si>
    <t>Avar</t>
  </si>
  <si>
    <t>Bulgar</t>
  </si>
  <si>
    <t>Khazar</t>
  </si>
  <si>
    <t>Magyar</t>
  </si>
  <si>
    <t>Pecheneg</t>
  </si>
  <si>
    <t>Rus</t>
  </si>
  <si>
    <t>Rebel Vietnam</t>
  </si>
  <si>
    <t>Hindu Indian</t>
  </si>
  <si>
    <t>Sui and Tang Chinese</t>
  </si>
  <si>
    <t>Khmer Empire and Cham</t>
  </si>
  <si>
    <t>Nanzhao and Dali</t>
  </si>
  <si>
    <t>Heian Japanese</t>
  </si>
  <si>
    <t>Shatuo Turkish</t>
  </si>
  <si>
    <t>Tribal Mongol</t>
  </si>
  <si>
    <t>Norman</t>
  </si>
  <si>
    <t>Anglo-Norman</t>
  </si>
  <si>
    <t>Feudal Welsh</t>
  </si>
  <si>
    <t>Feudal Anglo-Irish</t>
  </si>
  <si>
    <t>Scots Isles and Highlanders</t>
  </si>
  <si>
    <t xml:space="preserve">Kingdom of Sicily </t>
  </si>
  <si>
    <t>Konstantinan Byzantine</t>
  </si>
  <si>
    <t>Komnenan Byzantine</t>
  </si>
  <si>
    <t>Crusader</t>
  </si>
  <si>
    <t>Later Crusader</t>
  </si>
  <si>
    <t>Frankish Cyprus</t>
  </si>
  <si>
    <t>Dailami Dynasties</t>
  </si>
  <si>
    <t>Kurdish Dynasties</t>
  </si>
  <si>
    <t>Seljuk Turks</t>
  </si>
  <si>
    <t>Taifa Kingdoms</t>
  </si>
  <si>
    <t>Syrian</t>
  </si>
  <si>
    <t>Ghurid</t>
  </si>
  <si>
    <t>Khwarazmian</t>
  </si>
  <si>
    <t>Berber</t>
  </si>
  <si>
    <t>African kingdoms</t>
  </si>
  <si>
    <t>Feudal Scandinavian</t>
  </si>
  <si>
    <t>Prussian and Estonian</t>
  </si>
  <si>
    <t>Khitan-Liao</t>
  </si>
  <si>
    <t>Goryeo Korean</t>
  </si>
  <si>
    <t>Xi Xia</t>
  </si>
  <si>
    <t>Jurchen-Jin</t>
  </si>
  <si>
    <t>Granadine</t>
  </si>
  <si>
    <t>Medieval Irish</t>
  </si>
  <si>
    <t>Medieval Anglo-Irish</t>
  </si>
  <si>
    <t>Condottieri</t>
  </si>
  <si>
    <t>Hundred Years War English</t>
  </si>
  <si>
    <t>Hundred Years War French</t>
  </si>
  <si>
    <t>Kingdom of Navarre</t>
  </si>
  <si>
    <t>Free Company</t>
  </si>
  <si>
    <t>French Ordonnance</t>
  </si>
  <si>
    <t>Burgundian Ordonnance</t>
  </si>
  <si>
    <t>Medieval Scandinavian</t>
  </si>
  <si>
    <t>Golden Horde</t>
  </si>
  <si>
    <t>Medieval Teutonic</t>
  </si>
  <si>
    <t>Second Bulgarian Empire</t>
  </si>
  <si>
    <t>Mamluk</t>
  </si>
  <si>
    <t>Turkoman</t>
  </si>
  <si>
    <t>Order of St John</t>
  </si>
  <si>
    <t>Medieval Cyprus</t>
  </si>
  <si>
    <t>Vlach and Moldavian</t>
  </si>
  <si>
    <t>Besieged Byzantine</t>
  </si>
  <si>
    <t>Ilkhanid Mongol</t>
  </si>
  <si>
    <t>Jalayirid</t>
  </si>
  <si>
    <t>Vijayanagar Kingdom</t>
  </si>
  <si>
    <t>Indonesian and Malay</t>
  </si>
  <si>
    <t>Siam</t>
  </si>
  <si>
    <t>Yi Korean</t>
  </si>
  <si>
    <t>Olmec</t>
  </si>
  <si>
    <t>Maya</t>
  </si>
  <si>
    <t>Zapotec and Mixtec</t>
  </si>
  <si>
    <t>Chinantec</t>
  </si>
  <si>
    <t>Aztec</t>
  </si>
  <si>
    <t>Texcala</t>
  </si>
  <si>
    <t>Inca</t>
  </si>
  <si>
    <t>Mochica and Chimu</t>
  </si>
  <si>
    <t>Chichimec</t>
  </si>
  <si>
    <t>Pueblos</t>
  </si>
  <si>
    <t>North American tribes</t>
  </si>
  <si>
    <t>Mound Builder tribes</t>
  </si>
  <si>
    <t>Polynesian and Melanesian</t>
  </si>
  <si>
    <t>Zhou, Spring &amp; Autumn Chinese</t>
  </si>
  <si>
    <t>Graeco-Bactrian/Graeco-Indian</t>
  </si>
  <si>
    <t>Caledonian, Scots-Irish, Pictish</t>
  </si>
  <si>
    <t>Chinese N &amp; S Dynasties</t>
  </si>
  <si>
    <t>Sogdian and C'tal Asia Cities</t>
  </si>
  <si>
    <t>Tang and 5 Dynasties Chinese</t>
  </si>
  <si>
    <t>B/Sheep &amp; W/Sheep Turkoman</t>
  </si>
  <si>
    <t>Saxon,Anglo-Saxon,Frisian,Jute</t>
  </si>
  <si>
    <t>C/pnnian, Lucian, Apulian &amp; B/tian</t>
  </si>
  <si>
    <t>Team 1 A</t>
  </si>
  <si>
    <t>Team 1 B</t>
  </si>
  <si>
    <t>Team 1 C</t>
  </si>
  <si>
    <t>Team 2 A</t>
  </si>
  <si>
    <t>Team 2 B</t>
  </si>
  <si>
    <t>Team 2 C</t>
  </si>
  <si>
    <t>Team 3 A</t>
  </si>
  <si>
    <t>Team 3 B</t>
  </si>
  <si>
    <t>Team 3 C</t>
  </si>
  <si>
    <t>Team 4 A</t>
  </si>
  <si>
    <t>Team 4 B</t>
  </si>
  <si>
    <t>Team 4 C</t>
  </si>
  <si>
    <t>Team 5 A</t>
  </si>
  <si>
    <t>Team 5 B</t>
  </si>
  <si>
    <t>Team 5 C</t>
  </si>
  <si>
    <t>Team 6 A</t>
  </si>
  <si>
    <t>Team 6 B</t>
  </si>
  <si>
    <t>Team 6 C</t>
  </si>
  <si>
    <r>
      <t>5 -</t>
    </r>
    <r>
      <rPr>
        <sz val="12"/>
        <rFont val="Book Antiqua"/>
        <family val="1"/>
      </rPr>
      <t xml:space="preserve"> At the end of the round, you can get the overall ranking by clicking the (sort out) button “</t>
    </r>
    <r>
      <rPr>
        <b/>
        <sz val="12"/>
        <rFont val="Book Antiqua"/>
        <family val="1"/>
      </rPr>
      <t>Team Sort</t>
    </r>
    <r>
      <rPr>
        <sz val="12"/>
        <rFont val="Book Antiqua"/>
        <family val="1"/>
      </rPr>
      <t>”. This will be sorted by increasing points. Then click "</t>
    </r>
    <r>
      <rPr>
        <b/>
        <sz val="12"/>
        <rFont val="Book Antiqua"/>
        <family val="1"/>
      </rPr>
      <t>make draw</t>
    </r>
    <r>
      <rPr>
        <sz val="12"/>
        <rFont val="Book Antiqua"/>
        <family val="1"/>
      </rPr>
      <t>" for printing of the matches. Click again "</t>
    </r>
    <r>
      <rPr>
        <b/>
        <sz val="12"/>
        <rFont val="Book Antiqua"/>
        <family val="1"/>
      </rPr>
      <t>Team Sort</t>
    </r>
    <r>
      <rPr>
        <sz val="12"/>
        <rFont val="Book Antiqua"/>
        <family val="1"/>
      </rPr>
      <t>" before entering the results. Players equally placed are sorted by the amount of points earned by all of their opponents. If some ties are left, the umpire can manually add a player ranking in the “ex-aequo” column. This could be based on ELO rank, the result of the match they played together, or any other random criteria decided by the Umpire.</t>
    </r>
  </si>
  <si>
    <t>Adam Worsdale</t>
  </si>
  <si>
    <t>Tim Porter</t>
  </si>
  <si>
    <t>Howard Gray</t>
  </si>
  <si>
    <t>Athletico Madaxeman</t>
  </si>
  <si>
    <t>Two Heffalumps and a Woozle</t>
  </si>
  <si>
    <t>Dave Allen</t>
  </si>
  <si>
    <t>Iniaki</t>
  </si>
  <si>
    <t>Gordon Jamieson</t>
  </si>
  <si>
    <t>Haven't a Clue</t>
  </si>
  <si>
    <t>Ian Mackay</t>
  </si>
  <si>
    <t>Harrisson Pearce</t>
  </si>
  <si>
    <t>Darryl Pearce</t>
  </si>
  <si>
    <t>Right Said Fred</t>
  </si>
  <si>
    <t>Colin Whittaker</t>
  </si>
  <si>
    <t>Fredric Bohm</t>
  </si>
  <si>
    <t>Fredrik Bodin</t>
  </si>
  <si>
    <t>Nice Guys Sometimes Win</t>
  </si>
  <si>
    <t>Paul Frith</t>
  </si>
  <si>
    <t>Stephen Nice</t>
  </si>
  <si>
    <t>Andy Finkel</t>
  </si>
  <si>
    <t>In Carrots We Trust</t>
  </si>
  <si>
    <t>Simon LeRay-Meyer</t>
  </si>
  <si>
    <t>Gavin McKenzie</t>
  </si>
  <si>
    <t>Dave Saunders</t>
  </si>
  <si>
    <t>Name</t>
  </si>
  <si>
    <t>Player/team</t>
  </si>
</sst>
</file>

<file path=xl/styles.xml><?xml version="1.0" encoding="utf-8"?>
<styleSheet xmlns="http://schemas.openxmlformats.org/spreadsheetml/2006/main">
  <numFmts count="1">
    <numFmt numFmtId="164" formatCode="#"/>
  </numFmts>
  <fonts count="18">
    <font>
      <sz val="10"/>
      <name val="Verdana"/>
    </font>
    <font>
      <b/>
      <sz val="16"/>
      <name val="Book Antiqua"/>
      <family val="1"/>
    </font>
    <font>
      <b/>
      <sz val="12"/>
      <color indexed="9"/>
      <name val="Book Antiqua"/>
      <family val="1"/>
    </font>
    <font>
      <sz val="12"/>
      <name val="Book Antiqua"/>
      <family val="1"/>
    </font>
    <font>
      <b/>
      <sz val="12"/>
      <name val="Book Antiqua"/>
      <family val="1"/>
    </font>
    <font>
      <sz val="12"/>
      <name val="Bookman Old Style"/>
      <family val="1"/>
    </font>
    <font>
      <sz val="12"/>
      <color indexed="9"/>
      <name val="Book Antiqua"/>
      <family val="1"/>
    </font>
    <font>
      <sz val="10"/>
      <name val="Book Antiqua"/>
      <family val="1"/>
    </font>
    <font>
      <b/>
      <sz val="14"/>
      <name val="Book Antiqua"/>
      <family val="1"/>
    </font>
    <font>
      <sz val="12"/>
      <name val="Verdana"/>
      <family val="2"/>
    </font>
    <font>
      <sz val="10"/>
      <name val="Verdana"/>
      <family val="2"/>
    </font>
    <font>
      <sz val="12"/>
      <color indexed="10"/>
      <name val="Book Antiqua"/>
      <family val="1"/>
    </font>
    <font>
      <sz val="12"/>
      <color indexed="14"/>
      <name val="Book Antiqua"/>
      <family val="1"/>
    </font>
    <font>
      <b/>
      <sz val="10"/>
      <name val="Verdana"/>
      <family val="2"/>
    </font>
    <font>
      <b/>
      <sz val="10"/>
      <name val="Book Antiqua"/>
      <family val="1"/>
    </font>
    <font>
      <sz val="10"/>
      <color indexed="8"/>
      <name val="Verdana"/>
      <family val="2"/>
    </font>
    <font>
      <sz val="12"/>
      <color indexed="51"/>
      <name val="Book Antiqua"/>
      <family val="1"/>
    </font>
    <font>
      <sz val="10"/>
      <color rgb="FF000000"/>
      <name val="Verdana"/>
      <family val="2"/>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07">
    <xf numFmtId="0" fontId="0" fillId="0" borderId="0" xfId="0"/>
    <xf numFmtId="0" fontId="0" fillId="0" borderId="0" xfId="0" applyAlignment="1">
      <alignment horizontal="center"/>
    </xf>
    <xf numFmtId="0" fontId="0" fillId="0" borderId="0" xfId="0" applyNumberFormat="1" applyFont="1" applyAlignment="1">
      <alignment horizontal="center"/>
    </xf>
    <xf numFmtId="0" fontId="1" fillId="0" borderId="0" xfId="0" applyFont="1"/>
    <xf numFmtId="0" fontId="1" fillId="0" borderId="0" xfId="0" applyFont="1" applyAlignment="1">
      <alignment horizontal="center"/>
    </xf>
    <xf numFmtId="0" fontId="3" fillId="0" borderId="0" xfId="0" applyFont="1"/>
    <xf numFmtId="0" fontId="4" fillId="0" borderId="0" xfId="0" applyFont="1"/>
    <xf numFmtId="0" fontId="3" fillId="0" borderId="0" xfId="0" applyFont="1" applyAlignment="1">
      <alignment horizontal="center"/>
    </xf>
    <xf numFmtId="0" fontId="5" fillId="0" borderId="0" xfId="0" applyFont="1"/>
    <xf numFmtId="0" fontId="5" fillId="0" borderId="0" xfId="0" applyFont="1" applyAlignment="1">
      <alignment horizontal="center"/>
    </xf>
    <xf numFmtId="0" fontId="0" fillId="0" borderId="0" xfId="0" applyNumberFormat="1" applyFont="1" applyFill="1" applyAlignment="1">
      <alignment horizontal="center"/>
    </xf>
    <xf numFmtId="0" fontId="0" fillId="0" borderId="0" xfId="0" applyFill="1"/>
    <xf numFmtId="0" fontId="2" fillId="2" borderId="1" xfId="0" applyFont="1" applyFill="1" applyBorder="1" applyAlignment="1">
      <alignment horizontal="center"/>
    </xf>
    <xf numFmtId="0" fontId="2" fillId="2" borderId="1" xfId="0" applyFont="1" applyFill="1" applyBorder="1"/>
    <xf numFmtId="0" fontId="3" fillId="3" borderId="1" xfId="0" applyFont="1" applyFill="1" applyBorder="1" applyAlignment="1">
      <alignment horizontal="center"/>
    </xf>
    <xf numFmtId="0" fontId="7" fillId="0" borderId="0" xfId="0" applyFont="1"/>
    <xf numFmtId="0" fontId="9" fillId="0" borderId="0" xfId="0" applyFont="1"/>
    <xf numFmtId="0" fontId="8" fillId="0" borderId="0" xfId="0" applyFont="1" applyAlignment="1">
      <alignment horizontal="center"/>
    </xf>
    <xf numFmtId="0" fontId="3" fillId="0" borderId="0" xfId="0" applyFont="1" applyAlignment="1">
      <alignment wrapText="1"/>
    </xf>
    <xf numFmtId="0" fontId="9" fillId="0" borderId="0" xfId="0" applyFont="1" applyAlignment="1">
      <alignment wrapText="1"/>
    </xf>
    <xf numFmtId="0" fontId="2" fillId="2" borderId="0" xfId="0" applyFont="1" applyFill="1" applyAlignment="1">
      <alignment horizontal="left"/>
    </xf>
    <xf numFmtId="0" fontId="2" fillId="0" borderId="2" xfId="0" applyFont="1" applyFill="1" applyBorder="1" applyAlignment="1">
      <alignment horizontal="center"/>
    </xf>
    <xf numFmtId="0" fontId="4" fillId="0" borderId="0" xfId="0" applyFont="1" applyAlignment="1">
      <alignment horizontal="center"/>
    </xf>
    <xf numFmtId="0" fontId="1" fillId="0" borderId="3" xfId="0" applyFont="1" applyBorder="1" applyAlignment="1">
      <alignment horizontal="center"/>
    </xf>
    <xf numFmtId="0" fontId="3" fillId="0" borderId="3" xfId="0" applyFont="1" applyBorder="1" applyAlignment="1">
      <alignment horizontal="center"/>
    </xf>
    <xf numFmtId="0" fontId="5" fillId="0" borderId="3" xfId="0" applyFont="1" applyBorder="1" applyAlignment="1">
      <alignment horizontal="center"/>
    </xf>
    <xf numFmtId="0" fontId="2" fillId="2" borderId="4" xfId="0" applyFont="1" applyFill="1" applyBorder="1" applyAlignment="1">
      <alignment horizontal="center"/>
    </xf>
    <xf numFmtId="0" fontId="6" fillId="0" borderId="2" xfId="0" applyFont="1" applyFill="1" applyBorder="1"/>
    <xf numFmtId="0" fontId="2" fillId="0" borderId="5" xfId="0" applyFont="1" applyFill="1" applyBorder="1" applyAlignment="1">
      <alignment horizontal="center"/>
    </xf>
    <xf numFmtId="0" fontId="4" fillId="0" borderId="6" xfId="0" applyFont="1" applyFill="1" applyBorder="1" applyAlignment="1">
      <alignment horizontal="center"/>
    </xf>
    <xf numFmtId="0" fontId="4" fillId="0" borderId="2" xfId="0" applyFont="1" applyFill="1" applyBorder="1" applyAlignment="1">
      <alignment horizontal="center"/>
    </xf>
    <xf numFmtId="0" fontId="1" fillId="0" borderId="7" xfId="0" applyFont="1" applyBorder="1" applyAlignment="1">
      <alignment horizontal="center"/>
    </xf>
    <xf numFmtId="0" fontId="3" fillId="0" borderId="7" xfId="0" applyFont="1" applyBorder="1" applyAlignment="1">
      <alignment horizontal="center"/>
    </xf>
    <xf numFmtId="0" fontId="5" fillId="0" borderId="7" xfId="0" applyFont="1" applyBorder="1" applyAlignment="1">
      <alignment horizontal="center"/>
    </xf>
    <xf numFmtId="0" fontId="2" fillId="2" borderId="8" xfId="0" applyFont="1" applyFill="1" applyBorder="1" applyAlignment="1">
      <alignment horizontal="center"/>
    </xf>
    <xf numFmtId="0" fontId="1" fillId="0" borderId="0" xfId="0" applyFont="1" applyAlignment="1">
      <alignment horizontal="center" vertical="top"/>
    </xf>
    <xf numFmtId="0" fontId="2" fillId="2" borderId="9" xfId="0" applyFont="1" applyFill="1" applyBorder="1" applyAlignment="1">
      <alignment horizontal="center"/>
    </xf>
    <xf numFmtId="0" fontId="13" fillId="0" borderId="0" xfId="0" applyFont="1"/>
    <xf numFmtId="0" fontId="2" fillId="2" borderId="0" xfId="0" applyFont="1" applyFill="1" applyAlignment="1"/>
    <xf numFmtId="0" fontId="4" fillId="0" borderId="7" xfId="0" applyNumberFormat="1" applyFont="1" applyBorder="1" applyAlignment="1" applyProtection="1">
      <alignment horizontal="center"/>
      <protection locked="0"/>
    </xf>
    <xf numFmtId="0" fontId="4"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3" borderId="1" xfId="0" applyFont="1" applyFill="1" applyBorder="1" applyAlignment="1" applyProtection="1">
      <alignment horizontal="center"/>
      <protection locked="0"/>
    </xf>
    <xf numFmtId="0" fontId="1" fillId="0" borderId="0" xfId="0"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0" fontId="5" fillId="0" borderId="0" xfId="0" applyFont="1" applyAlignment="1" applyProtection="1">
      <alignment horizontal="left"/>
      <protection hidden="1"/>
    </xf>
    <xf numFmtId="0" fontId="4" fillId="0" borderId="2" xfId="0" applyFont="1" applyFill="1" applyBorder="1" applyAlignment="1" applyProtection="1">
      <alignment horizontal="center"/>
      <protection hidden="1"/>
    </xf>
    <xf numFmtId="0" fontId="2" fillId="2" borderId="1" xfId="0" applyFont="1" applyFill="1" applyBorder="1" applyAlignment="1" applyProtection="1">
      <alignment horizontal="left"/>
      <protection hidden="1"/>
    </xf>
    <xf numFmtId="0" fontId="3" fillId="0" borderId="1" xfId="0" applyFont="1" applyBorder="1" applyAlignment="1" applyProtection="1">
      <alignment horizontal="left"/>
      <protection hidden="1"/>
    </xf>
    <xf numFmtId="0" fontId="0" fillId="0" borderId="0" xfId="0" applyAlignment="1" applyProtection="1">
      <alignment horizontal="left"/>
      <protection hidden="1"/>
    </xf>
    <xf numFmtId="0" fontId="1" fillId="0" borderId="0" xfId="0" applyFont="1" applyAlignment="1" applyProtection="1">
      <alignment horizontal="center"/>
      <protection hidden="1"/>
    </xf>
    <xf numFmtId="0" fontId="5" fillId="0" borderId="0" xfId="0" applyFont="1" applyAlignment="1" applyProtection="1">
      <alignment horizontal="center"/>
      <protection hidden="1"/>
    </xf>
    <xf numFmtId="0" fontId="2" fillId="2" borderId="1" xfId="0" applyFont="1" applyFill="1" applyBorder="1" applyAlignment="1" applyProtection="1">
      <alignment horizontal="center"/>
      <protection hidden="1"/>
    </xf>
    <xf numFmtId="0" fontId="0" fillId="0" borderId="0" xfId="0" applyAlignment="1" applyProtection="1">
      <alignment horizontal="center"/>
      <protection hidden="1"/>
    </xf>
    <xf numFmtId="0" fontId="3" fillId="0" borderId="1" xfId="0" applyFont="1" applyBorder="1" applyProtection="1">
      <protection hidden="1"/>
    </xf>
    <xf numFmtId="0" fontId="14" fillId="0" borderId="0" xfId="0" applyFont="1"/>
    <xf numFmtId="0" fontId="4" fillId="0" borderId="0" xfId="0" applyFont="1" applyAlignment="1">
      <alignment wrapText="1"/>
    </xf>
    <xf numFmtId="0" fontId="3" fillId="4" borderId="1" xfId="0" applyFont="1" applyFill="1" applyBorder="1"/>
    <xf numFmtId="0" fontId="3" fillId="4" borderId="1" xfId="0" applyFont="1" applyFill="1" applyBorder="1" applyAlignment="1">
      <alignment horizontal="center"/>
    </xf>
    <xf numFmtId="0" fontId="4" fillId="4" borderId="1" xfId="0" applyFont="1" applyFill="1" applyBorder="1"/>
    <xf numFmtId="0" fontId="3" fillId="4" borderId="1" xfId="0" applyFont="1" applyFill="1" applyBorder="1" applyProtection="1">
      <protection locked="0"/>
    </xf>
    <xf numFmtId="0" fontId="15" fillId="0" borderId="0" xfId="0" applyFont="1"/>
    <xf numFmtId="0" fontId="4" fillId="0" borderId="0" xfId="0" applyFont="1" applyAlignment="1">
      <alignment vertical="top" wrapText="1"/>
    </xf>
    <xf numFmtId="0" fontId="10" fillId="0" borderId="0" xfId="0" applyFont="1"/>
    <xf numFmtId="0" fontId="10" fillId="0" borderId="0" xfId="0" applyFont="1" applyAlignment="1">
      <alignment horizontal="center"/>
    </xf>
    <xf numFmtId="0" fontId="0" fillId="0" borderId="1" xfId="0" applyBorder="1" applyAlignment="1">
      <alignment horizontal="center"/>
    </xf>
    <xf numFmtId="164" fontId="0" fillId="0" borderId="1" xfId="0" applyNumberFormat="1" applyBorder="1"/>
    <xf numFmtId="0" fontId="0" fillId="0" borderId="1" xfId="0" quotePrefix="1" applyBorder="1" applyAlignment="1">
      <alignment horizontal="center"/>
    </xf>
    <xf numFmtId="0" fontId="0" fillId="0" borderId="1" xfId="0" applyBorder="1"/>
    <xf numFmtId="0" fontId="0" fillId="5" borderId="1" xfId="0" applyFill="1" applyBorder="1" applyAlignment="1">
      <alignment horizontal="center" vertical="center"/>
    </xf>
    <xf numFmtId="0" fontId="2" fillId="2" borderId="11" xfId="0" applyFont="1" applyFill="1" applyBorder="1" applyAlignment="1">
      <alignment horizontal="center"/>
    </xf>
    <xf numFmtId="0" fontId="3" fillId="3" borderId="11" xfId="0" applyFont="1" applyFill="1" applyBorder="1" applyAlignment="1" applyProtection="1">
      <alignment horizontal="center"/>
      <protection locked="0"/>
    </xf>
    <xf numFmtId="0" fontId="1" fillId="0" borderId="12" xfId="0" applyFont="1" applyBorder="1" applyAlignment="1">
      <alignment horizontal="center"/>
    </xf>
    <xf numFmtId="0" fontId="3" fillId="0" borderId="12" xfId="0" applyFont="1" applyBorder="1" applyAlignment="1">
      <alignment horizontal="center"/>
    </xf>
    <xf numFmtId="0" fontId="4" fillId="0" borderId="12" xfId="0" applyFont="1" applyBorder="1" applyAlignment="1">
      <alignment horizontal="center"/>
    </xf>
    <xf numFmtId="0" fontId="5" fillId="0" borderId="12" xfId="0" applyFont="1" applyBorder="1" applyAlignment="1">
      <alignment horizontal="center"/>
    </xf>
    <xf numFmtId="0" fontId="4" fillId="0" borderId="10" xfId="0" applyFont="1" applyFill="1" applyBorder="1" applyAlignment="1">
      <alignment horizontal="center"/>
    </xf>
    <xf numFmtId="0" fontId="1"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1" fillId="0" borderId="7"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5" fillId="0" borderId="7" xfId="0" applyFont="1" applyBorder="1" applyAlignment="1" applyProtection="1">
      <alignment horizontal="center"/>
      <protection hidden="1"/>
    </xf>
    <xf numFmtId="0" fontId="4" fillId="0" borderId="5" xfId="0" applyFont="1" applyFill="1" applyBorder="1" applyAlignment="1" applyProtection="1">
      <alignment horizontal="center"/>
      <protection hidden="1"/>
    </xf>
    <xf numFmtId="0" fontId="2" fillId="2" borderId="8" xfId="0" applyFont="1" applyFill="1" applyBorder="1" applyAlignment="1" applyProtection="1">
      <alignment horizontal="center"/>
      <protection hidden="1"/>
    </xf>
    <xf numFmtId="0" fontId="4" fillId="4" borderId="1" xfId="0" applyFont="1" applyFill="1" applyBorder="1" applyAlignment="1">
      <alignment horizontal="center"/>
    </xf>
    <xf numFmtId="0" fontId="4" fillId="6" borderId="1" xfId="0" applyFont="1" applyFill="1" applyBorder="1" applyAlignment="1">
      <alignment horizontal="center"/>
    </xf>
    <xf numFmtId="0" fontId="3" fillId="6" borderId="1" xfId="0" applyFont="1" applyFill="1" applyBorder="1" applyProtection="1">
      <protection locked="0"/>
    </xf>
    <xf numFmtId="0" fontId="3" fillId="5" borderId="1" xfId="0" applyFont="1" applyFill="1" applyBorder="1" applyAlignment="1" applyProtection="1">
      <alignment horizontal="center"/>
      <protection locked="0"/>
    </xf>
    <xf numFmtId="0" fontId="4" fillId="0" borderId="1" xfId="0" applyFont="1" applyBorder="1" applyAlignment="1" applyProtection="1">
      <alignment horizontal="center"/>
      <protection hidden="1"/>
    </xf>
    <xf numFmtId="0" fontId="3" fillId="0" borderId="8" xfId="0" applyFont="1" applyBorder="1" applyProtection="1">
      <protection hidden="1"/>
    </xf>
    <xf numFmtId="0" fontId="0" fillId="0" borderId="0" xfId="0" applyAlignment="1">
      <alignment horizontal="left" vertical="center"/>
    </xf>
    <xf numFmtId="0" fontId="2" fillId="2" borderId="1" xfId="0" applyFont="1" applyFill="1" applyBorder="1" applyAlignment="1">
      <alignment horizontal="left" vertical="center"/>
    </xf>
    <xf numFmtId="0" fontId="0" fillId="0" borderId="0" xfId="0" applyAlignment="1">
      <alignment horizontal="left" vertical="center" wrapText="1"/>
    </xf>
    <xf numFmtId="0" fontId="3" fillId="0" borderId="1" xfId="0" applyFont="1" applyFill="1" applyBorder="1" applyAlignment="1" applyProtection="1">
      <alignment horizontal="center"/>
      <protection locked="0"/>
    </xf>
    <xf numFmtId="0" fontId="3" fillId="0" borderId="1" xfId="0" applyFont="1" applyFill="1" applyBorder="1" applyProtection="1">
      <protection locked="0"/>
    </xf>
    <xf numFmtId="0" fontId="3" fillId="5" borderId="4"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14" fontId="4" fillId="0" borderId="0" xfId="0" applyNumberFormat="1" applyFont="1" applyAlignment="1" applyProtection="1">
      <alignment horizontal="left"/>
      <protection locked="0"/>
    </xf>
    <xf numFmtId="0" fontId="0" fillId="0" borderId="0" xfId="0" applyAlignment="1" applyProtection="1">
      <protection locked="0"/>
    </xf>
    <xf numFmtId="0" fontId="4" fillId="0" borderId="0" xfId="0" applyFont="1" applyFill="1" applyAlignment="1" applyProtection="1">
      <alignment horizontal="left"/>
      <protection locked="0"/>
    </xf>
    <xf numFmtId="0" fontId="10" fillId="0" borderId="0" xfId="0" applyFont="1" applyFill="1" applyAlignment="1" applyProtection="1">
      <alignment horizontal="left"/>
      <protection locked="0"/>
    </xf>
    <xf numFmtId="0" fontId="4" fillId="0" borderId="0" xfId="0" applyFont="1" applyAlignment="1" applyProtection="1">
      <protection locked="0"/>
    </xf>
    <xf numFmtId="0" fontId="4" fillId="4" borderId="2" xfId="0" applyFont="1" applyFill="1" applyBorder="1" applyAlignment="1">
      <alignment horizontal="center"/>
    </xf>
    <xf numFmtId="0" fontId="4" fillId="4" borderId="10" xfId="0" applyFont="1" applyFill="1" applyBorder="1" applyAlignment="1">
      <alignment horizontal="center"/>
    </xf>
  </cellXfs>
  <cellStyles count="1">
    <cellStyle name="Normal" xfId="0" builtinId="0"/>
  </cellStyles>
  <dxfs count="13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5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4"/>
        </patternFill>
      </fill>
    </dxf>
    <dxf>
      <fill>
        <patternFill>
          <bgColor indexed="52"/>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6.xml"/><Relationship Id="rId3" Type="http://schemas.openxmlformats.org/officeDocument/2006/relationships/control" Target="../activeX/activeX1.xml"/><Relationship Id="rId7" Type="http://schemas.openxmlformats.org/officeDocument/2006/relationships/control" Target="../activeX/activeX5.xml"/><Relationship Id="rId2" Type="http://schemas.openxmlformats.org/officeDocument/2006/relationships/vmlDrawing" Target="../drawings/vmlDrawing1.vml"/><Relationship Id="rId20" Type="http://schemas.openxmlformats.org/officeDocument/2006/relationships/ctrlProp" Target="../ctrlProps/ctrlProp1.xml"/><Relationship Id="rId1" Type="http://schemas.openxmlformats.org/officeDocument/2006/relationships/printerSettings" Target="../printerSettings/printerSettings1.bin"/><Relationship Id="rId6" Type="http://schemas.openxmlformats.org/officeDocument/2006/relationships/control" Target="../activeX/activeX4.xml"/><Relationship Id="rId5" Type="http://schemas.openxmlformats.org/officeDocument/2006/relationships/control" Target="../activeX/activeX3.xml"/><Relationship Id="rId10" Type="http://schemas.openxmlformats.org/officeDocument/2006/relationships/control" Target="../activeX/activeX8.xml"/><Relationship Id="rId4" Type="http://schemas.openxmlformats.org/officeDocument/2006/relationships/control" Target="../activeX/activeX2.xml"/><Relationship Id="rId9" Type="http://schemas.openxmlformats.org/officeDocument/2006/relationships/control" Target="../activeX/activeX7.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Feuil1"/>
  <dimension ref="A1:BP117"/>
  <sheetViews>
    <sheetView tabSelected="1" zoomScale="60" zoomScaleNormal="60" workbookViewId="0">
      <pane xSplit="8" topLeftCell="I1" activePane="topRight" state="frozen"/>
      <selection pane="topRight" activeCell="H4" sqref="H4"/>
    </sheetView>
  </sheetViews>
  <sheetFormatPr defaultColWidth="11" defaultRowHeight="12.75"/>
  <cols>
    <col min="1" max="1" width="12.75" customWidth="1"/>
    <col min="2" max="2" width="19.25" customWidth="1"/>
    <col min="3" max="3" width="18.875" customWidth="1"/>
    <col min="4" max="4" width="34.625" customWidth="1"/>
    <col min="5" max="5" width="7.375" customWidth="1"/>
    <col min="6" max="6" width="6.375" customWidth="1"/>
    <col min="7" max="7" width="34.125" customWidth="1"/>
    <col min="8" max="8" width="7.625" style="1" customWidth="1"/>
    <col min="9" max="9" width="6.625" style="1" hidden="1" customWidth="1"/>
    <col min="10" max="10" width="12.25" style="51" hidden="1" customWidth="1"/>
    <col min="11" max="11" width="5.625" style="1" hidden="1" customWidth="1"/>
    <col min="12" max="12" width="10.875" style="1" customWidth="1"/>
    <col min="13" max="13" width="4.125" style="1" hidden="1" customWidth="1"/>
    <col min="14" max="14" width="8.5" style="1" hidden="1" customWidth="1"/>
    <col min="15" max="15" width="6.625" style="55" hidden="1" customWidth="1"/>
    <col min="16" max="16" width="5.875" style="1" hidden="1" customWidth="1"/>
    <col min="17" max="17" width="7.625" style="51" hidden="1" customWidth="1"/>
    <col min="18" max="18" width="10.375" style="1" hidden="1" customWidth="1"/>
    <col min="19" max="19" width="10.875" style="1" customWidth="1"/>
    <col min="20" max="20" width="4.125" style="1" hidden="1" customWidth="1"/>
    <col min="21" max="21" width="8.5" style="1" hidden="1" customWidth="1"/>
    <col min="22" max="22" width="6.625" style="55" hidden="1" customWidth="1"/>
    <col min="23" max="23" width="6.625" style="1" hidden="1" customWidth="1"/>
    <col min="24" max="24" width="12.25" style="51" hidden="1" customWidth="1"/>
    <col min="25" max="25" width="5.625" style="1" hidden="1" customWidth="1"/>
    <col min="26" max="26" width="10.875" style="1" customWidth="1"/>
    <col min="27" max="27" width="4.125" style="1" hidden="1" customWidth="1"/>
    <col min="28" max="28" width="8.5" style="1" hidden="1" customWidth="1"/>
    <col min="29" max="29" width="6.625" style="55" hidden="1" customWidth="1"/>
    <col min="30" max="30" width="6.625" style="1" hidden="1" customWidth="1"/>
    <col min="31" max="31" width="12.25" style="51" hidden="1" customWidth="1"/>
    <col min="32" max="32" width="5.625" style="1" hidden="1" customWidth="1"/>
    <col min="33" max="33" width="10.875" style="1" customWidth="1"/>
    <col min="34" max="34" width="4.125" style="1" hidden="1" customWidth="1"/>
    <col min="35" max="35" width="8.5" style="1" hidden="1" customWidth="1"/>
    <col min="36" max="36" width="6.625" style="55" hidden="1" customWidth="1"/>
    <col min="37" max="37" width="6.625" style="1" hidden="1" customWidth="1"/>
    <col min="38" max="38" width="12.25" style="51" hidden="1" customWidth="1"/>
    <col min="39" max="39" width="5.625" style="1" hidden="1" customWidth="1"/>
    <col min="40" max="40" width="10.875" style="1" customWidth="1"/>
    <col min="41" max="41" width="4.125" style="1" hidden="1" customWidth="1"/>
    <col min="42" max="42" width="8.5" style="1" hidden="1" customWidth="1"/>
    <col min="43" max="43" width="6.625" style="55" hidden="1" customWidth="1"/>
    <col min="44" max="44" width="6.625" style="1" hidden="1" customWidth="1"/>
    <col min="45" max="45" width="12.25" style="51" hidden="1" customWidth="1"/>
    <col min="46" max="46" width="5.625" style="1" hidden="1" customWidth="1"/>
    <col min="47" max="47" width="11.125" style="1" customWidth="1"/>
    <col min="48" max="48" width="4.125" style="1" hidden="1" customWidth="1"/>
    <col min="49" max="49" width="8.5" style="1" hidden="1" customWidth="1"/>
    <col min="50" max="50" width="6.625" style="55" hidden="1" customWidth="1"/>
    <col min="51" max="51" width="6.625" style="1" hidden="1" customWidth="1"/>
    <col min="52" max="52" width="12.25" style="51" hidden="1" customWidth="1"/>
    <col min="53" max="53" width="5.625" style="1" hidden="1" customWidth="1"/>
    <col min="54" max="54" width="10.875" style="1" customWidth="1"/>
    <col min="55" max="55" width="4.125" style="1" hidden="1" customWidth="1"/>
    <col min="56" max="56" width="8.5" style="1" hidden="1" customWidth="1"/>
    <col min="57" max="57" width="6.625" style="55" hidden="1" customWidth="1"/>
    <col min="58" max="58" width="6.625" style="1" hidden="1" customWidth="1"/>
    <col min="59" max="59" width="12.25" style="51" hidden="1" customWidth="1"/>
    <col min="60" max="60" width="5.625" style="1" hidden="1" customWidth="1"/>
    <col min="61" max="61" width="10.875" style="1" customWidth="1"/>
    <col min="62" max="62" width="6.875" style="1" hidden="1" customWidth="1"/>
    <col min="63" max="63" width="8.5" style="1" hidden="1" customWidth="1"/>
    <col min="64" max="64" width="6.625" style="55" hidden="1" customWidth="1"/>
    <col min="65" max="65" width="11" style="1" customWidth="1"/>
    <col min="66" max="66" width="12.375" customWidth="1"/>
    <col min="67" max="67" width="13.125" customWidth="1"/>
  </cols>
  <sheetData>
    <row r="1" spans="1:68" s="3" customFormat="1" ht="27.75" customHeight="1">
      <c r="A1" s="57" t="s">
        <v>205</v>
      </c>
      <c r="D1" s="35" t="s">
        <v>38</v>
      </c>
      <c r="H1" s="31"/>
      <c r="I1" s="23"/>
      <c r="J1" s="44"/>
      <c r="K1" s="4"/>
      <c r="L1" s="74"/>
      <c r="M1" s="4"/>
      <c r="N1" s="4"/>
      <c r="O1" s="52"/>
      <c r="P1" s="23"/>
      <c r="Q1" s="44"/>
      <c r="R1" s="4"/>
      <c r="S1" s="4"/>
      <c r="T1" s="4"/>
      <c r="U1" s="4"/>
      <c r="V1" s="52"/>
      <c r="W1" s="23"/>
      <c r="X1" s="44"/>
      <c r="Y1" s="4"/>
      <c r="Z1" s="4"/>
      <c r="AA1" s="4"/>
      <c r="AB1" s="4"/>
      <c r="AC1" s="82"/>
      <c r="AD1" s="79"/>
      <c r="AE1" s="44"/>
      <c r="AF1" s="4"/>
      <c r="AG1" s="4"/>
      <c r="AH1" s="4"/>
      <c r="AI1" s="4"/>
      <c r="AJ1" s="52"/>
      <c r="AK1" s="23"/>
      <c r="AL1" s="44"/>
      <c r="AM1" s="4"/>
      <c r="AN1" s="4"/>
      <c r="AO1" s="4"/>
      <c r="AP1" s="4"/>
      <c r="AQ1" s="52"/>
      <c r="AR1" s="23"/>
      <c r="AS1" s="44"/>
      <c r="AT1" s="4"/>
      <c r="AU1" s="4"/>
      <c r="AV1" s="4"/>
      <c r="AW1" s="4"/>
      <c r="AX1" s="52"/>
      <c r="AY1" s="23"/>
      <c r="AZ1" s="44"/>
      <c r="BA1" s="4"/>
      <c r="BB1" s="4"/>
      <c r="BC1" s="4"/>
      <c r="BD1" s="4"/>
      <c r="BE1" s="52"/>
      <c r="BF1" s="23"/>
      <c r="BG1" s="44"/>
      <c r="BH1" s="4"/>
      <c r="BI1" s="4"/>
      <c r="BJ1" s="4"/>
      <c r="BK1" s="4"/>
      <c r="BL1" s="52"/>
      <c r="BM1" s="4"/>
    </row>
    <row r="2" spans="1:68" s="5" customFormat="1" ht="15.95" customHeight="1">
      <c r="H2" s="32"/>
      <c r="I2" s="24"/>
      <c r="J2" s="45"/>
      <c r="K2" s="7"/>
      <c r="L2" s="75"/>
      <c r="M2" s="7"/>
      <c r="N2" s="7"/>
      <c r="O2" s="46"/>
      <c r="P2" s="24"/>
      <c r="Q2" s="45"/>
      <c r="R2" s="7"/>
      <c r="S2" s="7"/>
      <c r="T2" s="7"/>
      <c r="U2" s="7"/>
      <c r="V2" s="46"/>
      <c r="W2" s="24"/>
      <c r="X2" s="45"/>
      <c r="Y2" s="7"/>
      <c r="Z2" s="7"/>
      <c r="AA2" s="7"/>
      <c r="AB2" s="7"/>
      <c r="AC2" s="83"/>
      <c r="AD2" s="80"/>
      <c r="AE2" s="45"/>
      <c r="AF2" s="7"/>
      <c r="AG2" s="7"/>
      <c r="AH2" s="7"/>
      <c r="AI2" s="7"/>
      <c r="AJ2" s="46"/>
      <c r="AK2" s="24"/>
      <c r="AL2" s="45"/>
      <c r="AM2" s="7"/>
      <c r="AN2" s="7"/>
      <c r="AO2" s="7"/>
      <c r="AP2" s="7"/>
      <c r="AQ2" s="46"/>
      <c r="AR2" s="24"/>
      <c r="AS2" s="45"/>
      <c r="AT2" s="7"/>
      <c r="AU2" s="7"/>
      <c r="AV2" s="7"/>
      <c r="AW2" s="7"/>
      <c r="AX2" s="46"/>
      <c r="AY2" s="24"/>
      <c r="AZ2" s="45"/>
      <c r="BA2" s="7"/>
      <c r="BB2" s="7"/>
      <c r="BC2" s="7"/>
      <c r="BD2" s="7"/>
      <c r="BE2" s="46"/>
      <c r="BF2" s="24"/>
      <c r="BG2" s="45"/>
      <c r="BH2" s="7"/>
      <c r="BI2" s="7"/>
      <c r="BJ2" s="7"/>
      <c r="BK2" s="7"/>
      <c r="BL2" s="46"/>
      <c r="BM2" s="105" t="s">
        <v>43</v>
      </c>
      <c r="BN2" s="105"/>
      <c r="BO2" s="105"/>
      <c r="BP2" s="106"/>
    </row>
    <row r="3" spans="1:68" s="5" customFormat="1" ht="16.5">
      <c r="A3" s="20" t="s">
        <v>35</v>
      </c>
      <c r="B3" s="104"/>
      <c r="C3" s="104"/>
      <c r="D3" s="38" t="s">
        <v>0</v>
      </c>
      <c r="E3" s="100"/>
      <c r="F3" s="101"/>
      <c r="G3" s="20" t="s">
        <v>214</v>
      </c>
      <c r="H3" s="39"/>
      <c r="I3" s="24"/>
      <c r="J3" s="45"/>
      <c r="K3" s="7"/>
      <c r="L3" s="76"/>
      <c r="M3" s="7"/>
      <c r="N3" s="7"/>
      <c r="O3" s="46"/>
      <c r="P3" s="24"/>
      <c r="Q3" s="45"/>
      <c r="R3" s="7"/>
      <c r="S3" s="22"/>
      <c r="T3" s="7"/>
      <c r="U3" s="7"/>
      <c r="V3" s="46"/>
      <c r="W3" s="24"/>
      <c r="X3" s="45"/>
      <c r="Y3" s="7"/>
      <c r="Z3" s="22"/>
      <c r="AA3" s="7"/>
      <c r="AB3" s="7"/>
      <c r="AC3" s="83"/>
      <c r="AD3" s="80"/>
      <c r="AE3" s="45"/>
      <c r="AF3" s="7"/>
      <c r="AG3" s="22"/>
      <c r="AH3" s="7"/>
      <c r="AI3" s="7"/>
      <c r="AJ3" s="46"/>
      <c r="AK3" s="24"/>
      <c r="AL3" s="45"/>
      <c r="AM3" s="7"/>
      <c r="AN3" s="22"/>
      <c r="AO3" s="7"/>
      <c r="AP3" s="7"/>
      <c r="AQ3" s="46"/>
      <c r="AR3" s="24"/>
      <c r="AS3" s="45"/>
      <c r="AT3" s="7"/>
      <c r="AU3" s="22"/>
      <c r="AV3" s="7"/>
      <c r="AW3" s="7"/>
      <c r="AX3" s="46"/>
      <c r="AY3" s="24"/>
      <c r="AZ3" s="45"/>
      <c r="BA3" s="7"/>
      <c r="BB3" s="22"/>
      <c r="BC3" s="7"/>
      <c r="BD3" s="7"/>
      <c r="BE3" s="46"/>
      <c r="BF3" s="24"/>
      <c r="BG3" s="45"/>
      <c r="BH3" s="7"/>
      <c r="BI3" s="22"/>
      <c r="BJ3" s="7"/>
      <c r="BK3" s="7"/>
      <c r="BL3" s="46"/>
      <c r="BM3" s="59"/>
      <c r="BN3" s="59"/>
      <c r="BO3" s="59"/>
      <c r="BP3" s="59"/>
    </row>
    <row r="4" spans="1:68" s="5" customFormat="1" ht="16.5">
      <c r="A4" s="20" t="s">
        <v>36</v>
      </c>
      <c r="B4" s="104" t="s">
        <v>204</v>
      </c>
      <c r="C4" s="104"/>
      <c r="D4" s="38" t="s">
        <v>37</v>
      </c>
      <c r="E4" s="102" t="s">
        <v>5</v>
      </c>
      <c r="F4" s="103"/>
      <c r="G4" s="20" t="s">
        <v>213</v>
      </c>
      <c r="H4" s="40"/>
      <c r="I4" s="24"/>
      <c r="J4" s="46"/>
      <c r="K4" s="7"/>
      <c r="L4" s="75"/>
      <c r="M4" s="7"/>
      <c r="N4" s="7"/>
      <c r="O4" s="46"/>
      <c r="P4" s="24"/>
      <c r="Q4" s="46"/>
      <c r="R4" s="7"/>
      <c r="S4" s="7"/>
      <c r="T4" s="7"/>
      <c r="U4" s="7"/>
      <c r="V4" s="46"/>
      <c r="W4" s="24"/>
      <c r="X4" s="46"/>
      <c r="Y4" s="7"/>
      <c r="Z4" s="7"/>
      <c r="AA4" s="7"/>
      <c r="AB4" s="7"/>
      <c r="AC4" s="83"/>
      <c r="AD4" s="80"/>
      <c r="AE4" s="46"/>
      <c r="AF4" s="7"/>
      <c r="AG4" s="7"/>
      <c r="AH4" s="7"/>
      <c r="AI4" s="7"/>
      <c r="AJ4" s="46"/>
      <c r="AK4" s="24"/>
      <c r="AL4" s="46"/>
      <c r="AM4" s="7"/>
      <c r="AN4" s="7"/>
      <c r="AO4" s="7"/>
      <c r="AP4" s="7"/>
      <c r="AQ4" s="46"/>
      <c r="AR4" s="24"/>
      <c r="AS4" s="46"/>
      <c r="AT4" s="7"/>
      <c r="AU4" s="7"/>
      <c r="AV4" s="7"/>
      <c r="AW4" s="7"/>
      <c r="AX4" s="46"/>
      <c r="AY4" s="24"/>
      <c r="AZ4" s="46"/>
      <c r="BA4" s="7"/>
      <c r="BB4" s="7"/>
      <c r="BC4" s="7"/>
      <c r="BD4" s="7"/>
      <c r="BE4" s="46"/>
      <c r="BF4" s="24"/>
      <c r="BG4" s="46"/>
      <c r="BH4" s="7"/>
      <c r="BI4" s="7"/>
      <c r="BJ4" s="7"/>
      <c r="BK4" s="7"/>
      <c r="BL4" s="46"/>
      <c r="BM4" s="59"/>
      <c r="BN4" s="59"/>
      <c r="BO4" s="59"/>
      <c r="BP4" s="59"/>
    </row>
    <row r="5" spans="1:68" s="8" customFormat="1" ht="15.75">
      <c r="H5" s="33"/>
      <c r="I5" s="25"/>
      <c r="J5" s="47"/>
      <c r="K5" s="9"/>
      <c r="L5" s="77"/>
      <c r="M5" s="9"/>
      <c r="N5" s="9"/>
      <c r="O5" s="53"/>
      <c r="P5" s="25"/>
      <c r="Q5" s="47"/>
      <c r="R5" s="9"/>
      <c r="S5" s="9"/>
      <c r="T5" s="9"/>
      <c r="U5" s="9"/>
      <c r="V5" s="53"/>
      <c r="W5" s="25"/>
      <c r="X5" s="47"/>
      <c r="Y5" s="9"/>
      <c r="Z5" s="9"/>
      <c r="AA5" s="9"/>
      <c r="AB5" s="9"/>
      <c r="AC5" s="84"/>
      <c r="AD5" s="81"/>
      <c r="AE5" s="47"/>
      <c r="AF5" s="9"/>
      <c r="AG5" s="9"/>
      <c r="AH5" s="9"/>
      <c r="AI5" s="9"/>
      <c r="AJ5" s="53"/>
      <c r="AK5" s="25"/>
      <c r="AL5" s="47"/>
      <c r="AM5" s="9"/>
      <c r="AN5" s="9"/>
      <c r="AO5" s="9"/>
      <c r="AP5" s="9"/>
      <c r="AQ5" s="53"/>
      <c r="AR5" s="25"/>
      <c r="AS5" s="47"/>
      <c r="AT5" s="9"/>
      <c r="AU5" s="9"/>
      <c r="AV5" s="9"/>
      <c r="AW5" s="9"/>
      <c r="AX5" s="53"/>
      <c r="AY5" s="25"/>
      <c r="AZ5" s="47"/>
      <c r="BA5" s="9"/>
      <c r="BB5" s="9"/>
      <c r="BC5" s="9"/>
      <c r="BD5" s="9"/>
      <c r="BE5" s="53"/>
      <c r="BF5" s="25"/>
      <c r="BG5" s="47"/>
      <c r="BH5" s="9"/>
      <c r="BI5" s="9"/>
      <c r="BJ5" s="9"/>
      <c r="BK5" s="9"/>
      <c r="BL5" s="53"/>
      <c r="BM5" s="59"/>
      <c r="BN5" s="59"/>
      <c r="BO5" s="59"/>
      <c r="BP5" s="59"/>
    </row>
    <row r="6" spans="1:68" s="5" customFormat="1" ht="16.5">
      <c r="A6" s="27"/>
      <c r="B6" s="21"/>
      <c r="C6" s="21"/>
      <c r="D6" s="21"/>
      <c r="E6" s="21"/>
      <c r="F6" s="21"/>
      <c r="G6" s="21"/>
      <c r="H6" s="28"/>
      <c r="I6" s="29"/>
      <c r="J6" s="48"/>
      <c r="K6" s="30"/>
      <c r="L6" s="78" t="s">
        <v>54</v>
      </c>
      <c r="M6" s="30"/>
      <c r="N6" s="30"/>
      <c r="O6" s="48"/>
      <c r="P6" s="29"/>
      <c r="Q6" s="48"/>
      <c r="R6" s="30"/>
      <c r="S6" s="30" t="s">
        <v>55</v>
      </c>
      <c r="T6" s="30"/>
      <c r="U6" s="30"/>
      <c r="V6" s="48"/>
      <c r="W6" s="29"/>
      <c r="X6" s="48"/>
      <c r="Y6" s="30"/>
      <c r="Z6" s="30" t="s">
        <v>56</v>
      </c>
      <c r="AA6" s="30"/>
      <c r="AB6" s="30"/>
      <c r="AC6" s="85"/>
      <c r="AD6" s="30"/>
      <c r="AE6" s="48"/>
      <c r="AF6" s="30"/>
      <c r="AG6" s="30" t="s">
        <v>57</v>
      </c>
      <c r="AH6" s="30"/>
      <c r="AI6" s="30"/>
      <c r="AJ6" s="48"/>
      <c r="AK6" s="29"/>
      <c r="AL6" s="48"/>
      <c r="AM6" s="30"/>
      <c r="AN6" s="30" t="s">
        <v>58</v>
      </c>
      <c r="AO6" s="30"/>
      <c r="AP6" s="30"/>
      <c r="AQ6" s="48"/>
      <c r="AR6" s="29"/>
      <c r="AS6" s="48"/>
      <c r="AT6" s="30"/>
      <c r="AU6" s="30" t="s">
        <v>207</v>
      </c>
      <c r="AV6" s="30"/>
      <c r="AW6" s="30"/>
      <c r="AX6" s="48"/>
      <c r="AY6" s="29"/>
      <c r="AZ6" s="48"/>
      <c r="BA6" s="30"/>
      <c r="BB6" s="30" t="s">
        <v>208</v>
      </c>
      <c r="BC6" s="30"/>
      <c r="BD6" s="30"/>
      <c r="BE6" s="48"/>
      <c r="BF6" s="29"/>
      <c r="BG6" s="48"/>
      <c r="BH6" s="30"/>
      <c r="BI6" s="30" t="s">
        <v>209</v>
      </c>
      <c r="BJ6" s="30"/>
      <c r="BK6" s="30"/>
      <c r="BL6" s="48"/>
      <c r="BM6" s="88" t="s">
        <v>215</v>
      </c>
      <c r="BN6" s="87" t="s">
        <v>44</v>
      </c>
      <c r="BO6" s="87" t="s">
        <v>25</v>
      </c>
      <c r="BP6" s="87" t="s">
        <v>46</v>
      </c>
    </row>
    <row r="7" spans="1:68" s="6" customFormat="1" ht="34.5" customHeight="1">
      <c r="A7" s="12" t="s">
        <v>1</v>
      </c>
      <c r="B7" s="13" t="s">
        <v>428</v>
      </c>
      <c r="C7" s="13" t="s">
        <v>427</v>
      </c>
      <c r="D7" s="13" t="s">
        <v>2</v>
      </c>
      <c r="E7" s="12" t="s">
        <v>11</v>
      </c>
      <c r="F7" s="36" t="s">
        <v>23</v>
      </c>
      <c r="G7" s="36" t="s">
        <v>41</v>
      </c>
      <c r="H7" s="34" t="s">
        <v>42</v>
      </c>
      <c r="I7" s="26" t="s">
        <v>3</v>
      </c>
      <c r="J7" s="49" t="s">
        <v>24</v>
      </c>
      <c r="K7" s="12"/>
      <c r="L7" s="12" t="s">
        <v>59</v>
      </c>
      <c r="M7" s="72"/>
      <c r="N7" s="12" t="s">
        <v>194</v>
      </c>
      <c r="O7" s="54" t="s">
        <v>11</v>
      </c>
      <c r="P7" s="26" t="s">
        <v>3</v>
      </c>
      <c r="Q7" s="49" t="s">
        <v>24</v>
      </c>
      <c r="R7" s="12"/>
      <c r="S7" s="12" t="s">
        <v>59</v>
      </c>
      <c r="T7" s="12"/>
      <c r="U7" s="12" t="s">
        <v>194</v>
      </c>
      <c r="V7" s="54" t="s">
        <v>11</v>
      </c>
      <c r="W7" s="26" t="s">
        <v>3</v>
      </c>
      <c r="X7" s="49" t="s">
        <v>24</v>
      </c>
      <c r="Y7" s="12"/>
      <c r="Z7" s="12" t="s">
        <v>59</v>
      </c>
      <c r="AA7" s="12"/>
      <c r="AB7" s="12" t="s">
        <v>194</v>
      </c>
      <c r="AC7" s="86" t="s">
        <v>11</v>
      </c>
      <c r="AD7" s="72" t="s">
        <v>3</v>
      </c>
      <c r="AE7" s="49" t="s">
        <v>24</v>
      </c>
      <c r="AF7" s="12"/>
      <c r="AG7" s="12" t="s">
        <v>59</v>
      </c>
      <c r="AH7" s="12"/>
      <c r="AI7" s="12" t="s">
        <v>194</v>
      </c>
      <c r="AJ7" s="54" t="s">
        <v>11</v>
      </c>
      <c r="AK7" s="26" t="s">
        <v>3</v>
      </c>
      <c r="AL7" s="49" t="s">
        <v>24</v>
      </c>
      <c r="AM7" s="12"/>
      <c r="AN7" s="12" t="s">
        <v>59</v>
      </c>
      <c r="AO7" s="12"/>
      <c r="AP7" s="12" t="s">
        <v>194</v>
      </c>
      <c r="AQ7" s="54" t="s">
        <v>11</v>
      </c>
      <c r="AR7" s="26" t="s">
        <v>3</v>
      </c>
      <c r="AS7" s="49" t="s">
        <v>24</v>
      </c>
      <c r="AT7" s="12"/>
      <c r="AU7" s="12" t="s">
        <v>59</v>
      </c>
      <c r="AV7" s="12"/>
      <c r="AW7" s="12" t="s">
        <v>194</v>
      </c>
      <c r="AX7" s="54" t="s">
        <v>11</v>
      </c>
      <c r="AY7" s="26" t="s">
        <v>3</v>
      </c>
      <c r="AZ7" s="49" t="s">
        <v>24</v>
      </c>
      <c r="BA7" s="12"/>
      <c r="BB7" s="12" t="s">
        <v>59</v>
      </c>
      <c r="BC7" s="12"/>
      <c r="BD7" s="12" t="s">
        <v>194</v>
      </c>
      <c r="BE7" s="54" t="s">
        <v>11</v>
      </c>
      <c r="BF7" s="26" t="s">
        <v>3</v>
      </c>
      <c r="BG7" s="49" t="s">
        <v>24</v>
      </c>
      <c r="BH7" s="12"/>
      <c r="BI7" s="12" t="s">
        <v>59</v>
      </c>
      <c r="BJ7" s="12"/>
      <c r="BK7" s="12" t="s">
        <v>194</v>
      </c>
      <c r="BL7" s="54" t="s">
        <v>11</v>
      </c>
      <c r="BM7" s="88" t="s">
        <v>11</v>
      </c>
      <c r="BN7" s="87" t="s">
        <v>45</v>
      </c>
      <c r="BO7" s="61"/>
      <c r="BP7" s="87" t="s">
        <v>11</v>
      </c>
    </row>
    <row r="8" spans="1:68" s="5" customFormat="1" ht="16.5">
      <c r="A8" s="96">
        <v>1</v>
      </c>
      <c r="B8" s="97" t="s">
        <v>384</v>
      </c>
      <c r="C8" s="97"/>
      <c r="D8" s="97"/>
      <c r="E8" s="91">
        <f t="shared" ref="E8:E26" si="0">O8+V8+AC8+AJ8+AQ8+BP8+AX8+BE8+BL8</f>
        <v>0</v>
      </c>
      <c r="F8" s="41"/>
      <c r="G8" s="56" t="str">
        <f>IF($F8&lt;&gt;"",VLOOKUP(F8,Armees!$A$1:$B$283,2,FALSE),"")</f>
        <v/>
      </c>
      <c r="H8" s="42"/>
      <c r="I8" s="98"/>
      <c r="J8" s="50" t="str">
        <f t="shared" ref="J8:J39" si="1">IF(I8&lt;&gt;"",VLOOKUP(I8,$A$8:$C$48,2,FALSE),"")</f>
        <v/>
      </c>
      <c r="K8" s="43" t="str">
        <f t="shared" ref="K8:K39" si="2">IF(I8&lt;&gt;"",IF(I8=$A8,"ERR",IF(OR(I8=$P8,I8=$W8,I8=$AD8,I8=$AK8,I8=$AR8,I8=$AY8,I8=$BF8),"DUP",IF(ISNA(VLOOKUP(I8,$A$8:$A$60,1,FALSE)),"ERR",IF(COUNTIF($I$8:$I$60,I8)&gt;1,"ERR",IF($D8=VLOOKUP(I8,$A$8:$D$60,4,FALSE),"CLUB","OK"))))),"")</f>
        <v/>
      </c>
      <c r="L8" s="43"/>
      <c r="M8" s="73" t="str">
        <f t="shared" ref="M8:M39" si="3">IF(L8&lt;&gt;"",IF(L8="Victoire",IF(VLOOKUP(I8,$A$8:$L$60,12,FALSE)="Défaite","OK","ERR"),IF(L8="Défaite",IF(VLOOKUP(I8,$A$8:$L$60,12,FALSE)="Victoire","OK","ERR"),IF(L8="Nul",IF(VLOOKUP(I8,$A$8:$L$60,12,FALSE)="Nul","OK","ERR")))),"")</f>
        <v/>
      </c>
      <c r="N8" s="41"/>
      <c r="O8" s="56">
        <f t="shared" ref="O8:O39" si="4">IF(L8="Victoire",100-ROUNDDOWN(20*N8/$H8,0),
IF(L8="Défaite",10+ROUNDDOWN(20*VLOOKUP(I8,$A$8:$N$48,14,FALSE)/VLOOKUP(I8,$A$8:$H$48,8,FALSE),0),
IF(AND(L8="Nul",$N8&lt;&gt;$H8),40+(2*ROUNDDOWN(10*VLOOKUP(I8,$A$8:$N$48,14,FALSE)/VLOOKUP(I8,$A$8:$H$48,8,FALSE),0)-ROUNDDOWN(10*N8/$H8,0)),IF(AND(L8="Nul",$N8=$H8),58,0))))</f>
        <v>0</v>
      </c>
      <c r="P8" s="98"/>
      <c r="Q8" s="50" t="str">
        <f t="shared" ref="Q8:Q39" si="5">IF(P8&lt;&gt;"",VLOOKUP(P8,$A$8:$C$48,2,FALSE),"")</f>
        <v/>
      </c>
      <c r="R8" s="14" t="str">
        <f t="shared" ref="R8:R39" si="6">IF(P8&lt;&gt;"",IF(P8=$A8,"ERR",IF(OR(P8=$I8,P8=$W8,P8=$AD8,P8=$AK8,P8=$AR8,P8=$AY8,P8=$BF8),"DUP",IF(ISNA(VLOOKUP(P8,$A$8:$A$60,1,FALSE)),"ERR",IF(COUNTIF($I$8:$I$60,P8)&gt;1,"ERR",IF($D8=VLOOKUP(P8,$A$8:$D$60,4,FALSE),"CLUB","OK"))))),"")</f>
        <v/>
      </c>
      <c r="S8" s="43"/>
      <c r="T8" s="73" t="str">
        <f t="shared" ref="T8:T25" si="7">IF(S8&lt;&gt;"",IF(S8="Victoire",IF(VLOOKUP(P8,$A$8:$L$60,12,FALSE)="Défaite","OK","ERR"),IF(S8="Défaite",IF(VLOOKUP(P8,$A$8:$L$60,12,FALSE)="Victoire","OK","ERR"),IF(S8="Nul",IF(VLOOKUP(P8,$A$8:$L$60,12,FALSE)="Nul","OK","ERR")))),"")</f>
        <v/>
      </c>
      <c r="U8" s="41"/>
      <c r="V8" s="56">
        <f t="shared" ref="V8:V39" si="8">IF(S8="Victoire",100-ROUNDDOWN(20*U8/$H8,0),
IF(S8="Défaite",10+ROUNDDOWN(20*VLOOKUP(P8,$A$8:$AO$48,21,FALSE)/VLOOKUP(P8,$A$8:$H$48,8,FALSE),0),
IF(AND(S8="Nul",$U8&lt;&gt;$H8),40+(2*ROUNDDOWN(10*VLOOKUP(P8,$A$8:$AO$48,21,FALSE)/VLOOKUP(P8,$A$8:$H$48,8,FALSE),0)-ROUNDDOWN(10*U8/$H8,0)),IF(AND(S8="Nul",$U8=$H8),58,0))))</f>
        <v>0</v>
      </c>
      <c r="W8" s="98"/>
      <c r="X8" s="50" t="str">
        <f t="shared" ref="X8:X39" si="9">IF(W8&lt;&gt;"",VLOOKUP(W8,$A$8:$C$48,2,FALSE),"")</f>
        <v/>
      </c>
      <c r="Y8" s="14" t="str">
        <f t="shared" ref="Y8:Y39" si="10">IF(W8&lt;&gt;"",IF(W8=$A8,"ERR",IF(OR(W8=$P8,W8=$I8,W8=$AD8,W8=$AK8,W8=$AR8,W8=$AY8,W8=$BF8),"DUP",IF(ISNA(VLOOKUP(W8,$A$8:$A$60,1,FALSE)),"ERR",IF(COUNTIF($I$8:$I$60,W8)&gt;1,"ERR",IF($D8=VLOOKUP(W8,$A$8:$D$60,4,FALSE),"CLUB","OK"))))),"")</f>
        <v/>
      </c>
      <c r="Z8" s="43"/>
      <c r="AA8" s="73" t="str">
        <f>IF(Z8&lt;&gt;"",IF(Z8="Victoire",IF(VLOOKUP(W8,$A$8:$L$60,12,FALSE)="Défaite","OK","ERR"),IF(Z8="Défaite",IF(VLOOKUP(W8,$A$8:$L$60,12,FALSE)="Victoire","OK","ERR"),IF(Z8="Nul",IF(VLOOKUP(W8,$A$8:$L$60,12,FALSE)="Nul","OK","ERR")))),"")</f>
        <v/>
      </c>
      <c r="AB8" s="41"/>
      <c r="AC8" s="92">
        <f t="shared" ref="AC8:AC39" si="11">IF(Z8="Victoire",100-ROUNDDOWN(20*AB8/$H8,0),
IF(Z8="Défaite",10+ROUNDDOWN(20*VLOOKUP(W8,$A$8:$AO$48,28,FALSE)/VLOOKUP(W8,$A$8:$H$48,8,FALSE),0),
IF(AND(Z8="Nul",$AB8&lt;&gt;$H8),40+(2*ROUNDDOWN(10*VLOOKUP(W8,$A$8:$AO$48,28,FALSE)/VLOOKUP(W8,$A$8:$H$48,8,FALSE),0)-ROUNDDOWN(10*AB8/$H8,0)),IF(AND(Z8="Nul",$AB8=$H8),58,0))))</f>
        <v>0</v>
      </c>
      <c r="AD8" s="99"/>
      <c r="AE8" s="50" t="str">
        <f t="shared" ref="AE8:AE39" si="12">IF(AD8&lt;&gt;"",VLOOKUP(AD8,$A$8:$C$48,2,FALSE),"")</f>
        <v/>
      </c>
      <c r="AF8" s="14" t="str">
        <f t="shared" ref="AF8:AF39" si="13">IF(AD8&lt;&gt;"",IF(AD8=$A8,"ERR",IF(OR(AD8=$P8,AD8=$W8,AD8=$I8,AD8=$AK8, AD8=$AR8,AD8=$AY8,AD8=$BF8),"DUP",IF(ISNA(VLOOKUP(AD8,$A$8:$A$60,1,FALSE)),"ERR",IF(COUNTIF($I$8:$I$60,AD8)&gt;1,"ERR",IF($D8=VLOOKUP(AD8,$A$8:$D$60,4,FALSE),"CLUB","OK"))))),"")</f>
        <v/>
      </c>
      <c r="AG8" s="43"/>
      <c r="AH8" s="73" t="str">
        <f t="shared" ref="AH8:AH25" si="14">IF(AG8&lt;&gt;"",IF(AG8="Victoire",IF(VLOOKUP(AD8,$A$8:$L$60,12,FALSE)="Défaite","OK","ERR"),IF(AG8="Défaite",IF(VLOOKUP(AD8,$A$8:$L$60,12,FALSE)="Victoire","OK","ERR"),IF(AG8="Nul",IF(VLOOKUP(AD8,$A$8:$L$60,12,FALSE)="Nul","OK","ERR")))),"")</f>
        <v/>
      </c>
      <c r="AI8" s="41"/>
      <c r="AJ8" s="56">
        <f t="shared" ref="AJ8:AJ39" si="15">IF(AG8="Victoire",100-ROUNDDOWN(20*AI8/$H8,0),
IF(AG8="Défaite",10+ROUNDDOWN(20*VLOOKUP(AD8,$A$8:$AO$48,35,FALSE)/VLOOKUP(AD8,$A$8:$H$48,8,FALSE),0),
IF(AND(AG8="Nul",$AI8&lt;&gt;$H8),40+(2*ROUNDDOWN(10*VLOOKUP(AD8,$A$8:$AO$48,35,FALSE)/VLOOKUP(AD8,$A$8:$H$48,8,FALSE),0)-ROUNDDOWN(10*AI8/$H8,0)),IF(AND(AG8="Nul",$AI8=$H8),58,0))))</f>
        <v>0</v>
      </c>
      <c r="AK8" s="98"/>
      <c r="AL8" s="50" t="str">
        <f t="shared" ref="AL8:AL39" si="16">IF(AK8&lt;&gt;"",VLOOKUP(AK8,$A$8:$C$48,2,FALSE),"")</f>
        <v/>
      </c>
      <c r="AM8" s="14" t="str">
        <f t="shared" ref="AM8:AM39" si="17">IF(AK8&lt;&gt;"",IF(AK8=$A8,"ERR",IF(OR(AK8=$P8,AK8=$W8,AK8=$AD8,AK8=$I8, AK8=$AR8,AK8=$AY8,AK8=$BF8),"DUP",IF(ISNA(VLOOKUP(AK8,$A$8:$A$48,1,FALSE)),"ERR",IF(COUNTIF($I$8:$I$48,AK8)&gt;1,"ERR",IF($D8=VLOOKUP(AK8,$A$8:$D$48,4,FALSE),"CLUB","OK"))))),"")</f>
        <v/>
      </c>
      <c r="AN8" s="43"/>
      <c r="AO8" s="14" t="str">
        <f t="shared" ref="AO8:AO39" si="18">IF(AN8&lt;&gt;"",IF(AN8="Victoire",IF(VLOOKUP(AK8,$A$8:$BL$60,40,FALSE)="Défaite","OK","ERR"),IF(AN8="Défaite",IF(VLOOKUP(AK8,$A$8:$BL$60,40,FALSE)="Victoire","OK","ERR"),IF(AN8="Nul",IF(VLOOKUP(AK8,$A$8:$BL$60,40,FALSE)="Nul","OK","ERR")))),"")</f>
        <v/>
      </c>
      <c r="AP8" s="41"/>
      <c r="AQ8" s="56">
        <f t="shared" ref="AQ8:AQ39" si="19">IF(AN8="Victoire",100-ROUNDDOWN(20*AP8/$H8,0),
IF(AN8="Défaite",10+ROUNDDOWN(20*VLOOKUP(AK8,$A$8:$BU$48,42,FALSE)/VLOOKUP(AK8,$A$8:$H$48,8,FALSE),0),
IF(AND(AN8="Nul",$AP8&lt;&gt;$H8),40+(2*ROUNDDOWN(10*VLOOKUP(AK8,$A$8:$BU$48,42,FALSE)/VLOOKUP(AK8,$A$8:$H$48,8,FALSE),0)-ROUNDDOWN(10*AP8/$H8,0)),IF(AND(AN8="Nul",$AP8=$H8),58,0))))</f>
        <v>0</v>
      </c>
      <c r="AR8" s="98"/>
      <c r="AS8" s="50" t="str">
        <f t="shared" ref="AS8:AS39" si="20">IF(AR8&lt;&gt;"",VLOOKUP(AR8,$A$8:$C$48,2,FALSE),"")</f>
        <v/>
      </c>
      <c r="AT8" s="43" t="str">
        <f t="shared" ref="AT8:AT39" si="21">IF(AR8&lt;&gt;"",IF(AR8=$A8,"ERR",IF(OR(AR8=$P8,AR8=$W8,AR8=$AD8,AR8=$AK8,AR8=$AY8,AR8=$BF8),"DUP",IF(ISNA(VLOOKUP(AR8,$A$8:$A$48,1,FALSE)),"ERR",IF(COUNTIF($I$8:$I$48,AR8)&gt;1,"ERR",IF($D8=VLOOKUP(AR8,$A$8:$D$48,4,FALSE),"CLUB","OK"))))),"")</f>
        <v/>
      </c>
      <c r="AU8" s="43"/>
      <c r="AV8" s="14" t="str">
        <f t="shared" ref="AV8:AV39" si="22">IF(AU8&lt;&gt;"",IF(AU8="Victoire",IF(VLOOKUP(AR8,$A$8:$BL$60,47,FALSE)="Défaite","OK","ERR"),IF(AU8="Défaite",IF(VLOOKUP(AR8,$A$8:$BL$60,47,FALSE)="Victoire","OK","ERR"),IF(AU8="Nul",IF(VLOOKUP(AR8,$A$8:$BL$60,47,FALSE)="Nul","OK","ERR")))),"")</f>
        <v/>
      </c>
      <c r="AW8" s="41"/>
      <c r="AX8" s="56">
        <f t="shared" ref="AX8:AX39" si="23">IF(AU8="Victoire",100-ROUNDDOWN(20*AW8/$H8,0),
IF(AU8="Défaite",10+ROUNDDOWN(20*VLOOKUP(AR8,$A$8:$BU$48,42,FALSE)/VLOOKUP(AR8,$A$8:$H$48,8,FALSE),0),
IF(AND(AU8="Nul",$AP8&lt;&gt;$H8),40+(2*ROUNDDOWN(10*VLOOKUP(AR8,$A$8:$BU$48,42,FALSE)/VLOOKUP(AR8,$A$8:$H$48,8,FALSE),0)-ROUNDDOWN(10*AW8/$H8,0)),IF(AND(AU8="Nul",$AP8=$H8),58,0))))</f>
        <v>0</v>
      </c>
      <c r="AY8" s="98"/>
      <c r="AZ8" s="50" t="str">
        <f t="shared" ref="AZ8:AZ39" si="24">IF(AY8&lt;&gt;"",VLOOKUP(AY8,$A$8:$C$48,2,FALSE),"")</f>
        <v/>
      </c>
      <c r="BA8" s="43" t="str">
        <f t="shared" ref="BA8:BA39" si="25">IF(AY8&lt;&gt;"",IF(AY8=$A8,"ERR",IF(OR(AY8=$P8,AY8=$W8,AY8=$AD8,AY8=$AK8,AY8=$AR8,AY8=$BG8,AY8=$BF8),"DUP",IF(ISNA(VLOOKUP(AY8,$A$8:$A$48,1,FALSE)),"ERR",IF(COUNTIF($I$8:$I$48,AY8)&gt;1,"ERR",IF($D8=VLOOKUP(AY8,$A$8:$D$48,4,FALSE),"CLUB","OK"))))),"")</f>
        <v/>
      </c>
      <c r="BB8" s="43"/>
      <c r="BC8" s="14" t="str">
        <f t="shared" ref="BC8:BC39" si="26">IF(BB8&lt;&gt;"",IF(BB8="Victoire",IF(VLOOKUP(AY8,$A$8:$BL$60,54,FALSE)="Défaite","OK","ERR"),IF(BB8="Défaite",IF(VLOOKUP(AY8,$A$8:$BL$60,54,FALSE)="Victoire","OK","ERR"),IF(BB8="Nul",IF(VLOOKUP(AY8,$A$8:$BL$54,54,FALSE)="Nul","OK","ERR")))),"")</f>
        <v/>
      </c>
      <c r="BD8" s="41">
        <v>0</v>
      </c>
      <c r="BE8" s="56">
        <f t="shared" ref="BE8:BE39" si="27">IF(BB8="Victoire",100-ROUNDDOWN(20*BD8/$H8,0),
IF(BB8="Défaite",10+ROUNDDOWN(20*VLOOKUP(AY8,$A$8:$BU$48,42,FALSE)/VLOOKUP(AY8,$A$8:$H$48,8,FALSE),0),
IF(AND(BB8="Nul",$AP8&lt;&gt;$H8),40+(2*ROUNDDOWN(10*VLOOKUP(AY8,$A$8:$BU$48,42,FALSE)/VLOOKUP(AY8,$A$8:$H$48,8,FALSE),0)-ROUNDDOWN(10*BD8/$H8,0)),IF(AND(BB8="Nul",$AP8=$H8),58,0))))</f>
        <v>0</v>
      </c>
      <c r="BF8" s="98"/>
      <c r="BG8" s="50" t="str">
        <f t="shared" ref="BG8:BG39" si="28">IF(BF8&lt;&gt;"",VLOOKUP(BF8,$A$8:$C$48,2,FALSE),"")</f>
        <v/>
      </c>
      <c r="BH8" s="43" t="str">
        <f>IF(BF8&lt;&gt;"",IF(BF8=$A8,"ERR",IF(OR(BF8=$P8,BF8=$W8,BF8=$AD8,BF8=$AK8,BF8=$AR8,BF8=$AY8,BF8=$BG8),"DUP",IF(ISNA(VLOOKUP(BF8,$A$8:$A$48,1,FALSE)),"ERR",IF(COUNTIF($I$8:$I$48,BF8)&gt;1,"ERR",IF($D8=VLOOKUP(BF8,$A$8:$D$48,4,FALSE),"CLUB","OK"))))),"")</f>
        <v/>
      </c>
      <c r="BI8" s="43"/>
      <c r="BJ8" s="14" t="str">
        <f t="shared" ref="BJ8:BJ39" si="29">IF(BI8&lt;&gt;"",IF(BI8="Victoire",IF(VLOOKUP(BF8,$A$8:$BL$60,61,FALSE)="Défaite","OK","ERR"),IF(BI8="Défaite",IF(VLOOKUP(BF8,$A$8:$BL$60,61,FALSE)="Victoire","OK","ERR"),IF(BI8="Nul",IF(VLOOKUP(BF8,$A$8:$BL$60,61,FALSE)="Nul","OK","ERR")))),"")</f>
        <v/>
      </c>
      <c r="BK8" s="41"/>
      <c r="BL8" s="56">
        <f t="shared" ref="BL8:BL39" si="30">IF(BI8="Victoire",100-ROUNDDOWN(20*BK8/$H8,0),
IF(BI8="Défaite",10+ROUNDDOWN(20*VLOOKUP(BF8,$A$8:$BU$48,42,FALSE)/VLOOKUP(BF8,$A$8:$H$48,8,FALSE),0),
IF(AND(BI8="Nul",$AP8&lt;&gt;$H8),40+(2*ROUNDDOWN(10*VLOOKUP(BF8,$A$8:$BU$48,42,FALSE)/VLOOKUP(BF8,$A$8:$H$48,8,FALSE),0)-ROUNDDOWN(10*BK8/$H8,0)),IF(AND(BI8="Nul",$AP8=$H8),58,0))))</f>
        <v>0</v>
      </c>
      <c r="BM8" s="89">
        <f>E8+E9+E10</f>
        <v>0</v>
      </c>
      <c r="BN8" s="60">
        <f t="shared" ref="BN8:BN39" si="31">IF($I8&lt;&gt;"",VLOOKUP($I8,$A$8:$H$60,5,FALSE),0)+IF($P8&lt;&gt;"",VLOOKUP($P8,$A$8:$H$60,5,FALSE),0)+IF($W8&lt;&gt;"",VLOOKUP($W8,$A$8:$H$60,5,FALSE),0)+IF($AD8&lt;&gt;"",VLOOKUP($AD8,$A$8:$H$60,5,FALSE),0)+IF($AK8&lt;&gt;"",VLOOKUP($AK8,$A$8:$H$60,5,FALSE),0)+IF($AY8&lt;&gt;"",VLOOKUP($AY8,$A$8:$H$60,5,FALSE),0)+IF($BF8&lt;&gt;"",VLOOKUP($BF8,$A$8:$H$60,5,FALSE),0)+IF($AR8&lt;&gt;"",VLOOKUP($AR8,$A$8:$H$60,5,FALSE),0)</f>
        <v>0</v>
      </c>
      <c r="BO8" s="62"/>
      <c r="BP8" s="62"/>
    </row>
    <row r="9" spans="1:68" s="5" customFormat="1" ht="16.5">
      <c r="A9" s="96">
        <v>2</v>
      </c>
      <c r="B9" s="97" t="s">
        <v>385</v>
      </c>
      <c r="C9" s="97"/>
      <c r="D9" s="97"/>
      <c r="E9" s="91">
        <f t="shared" si="0"/>
        <v>0</v>
      </c>
      <c r="F9" s="41"/>
      <c r="G9" s="56" t="str">
        <f>IF($F9&lt;&gt;"",VLOOKUP(F9,Armees!$A$1:$B$283,2,FALSE),"")</f>
        <v/>
      </c>
      <c r="H9" s="42"/>
      <c r="I9" s="98"/>
      <c r="J9" s="50" t="str">
        <f t="shared" si="1"/>
        <v/>
      </c>
      <c r="K9" s="43" t="str">
        <f t="shared" si="2"/>
        <v/>
      </c>
      <c r="L9" s="43"/>
      <c r="M9" s="73" t="str">
        <f t="shared" si="3"/>
        <v/>
      </c>
      <c r="N9" s="41"/>
      <c r="O9" s="56">
        <f t="shared" si="4"/>
        <v>0</v>
      </c>
      <c r="P9" s="98"/>
      <c r="Q9" s="50" t="str">
        <f t="shared" si="5"/>
        <v/>
      </c>
      <c r="R9" s="14" t="str">
        <f t="shared" si="6"/>
        <v/>
      </c>
      <c r="S9" s="43"/>
      <c r="T9" s="73" t="str">
        <f t="shared" si="7"/>
        <v/>
      </c>
      <c r="U9" s="41"/>
      <c r="V9" s="56">
        <f t="shared" si="8"/>
        <v>0</v>
      </c>
      <c r="W9" s="98"/>
      <c r="X9" s="50" t="str">
        <f t="shared" si="9"/>
        <v/>
      </c>
      <c r="Y9" s="14" t="str">
        <f t="shared" si="10"/>
        <v/>
      </c>
      <c r="Z9" s="43"/>
      <c r="AA9" s="73" t="str">
        <f>IF(Z9&lt;&gt;"",IF(Z9="Victoire",IF(VLOOKUP(W9,$A$8:$L$60,12,FALSE)="Défaite","OK","ERR"),IF(Z9="Défaite",IF(VLOOKUP(W9,$A$8:$L$60,12,FALSE)="Victoire","OK","ERR"),IF(Z9="Nul",IF(VLOOKUP(W9,$A$8:$L$60,12,FALSE)="Nul","OK","ERR")))),"")</f>
        <v/>
      </c>
      <c r="AB9" s="41"/>
      <c r="AC9" s="92">
        <f t="shared" si="11"/>
        <v>0</v>
      </c>
      <c r="AD9" s="99"/>
      <c r="AE9" s="50" t="str">
        <f t="shared" si="12"/>
        <v/>
      </c>
      <c r="AF9" s="14" t="str">
        <f t="shared" si="13"/>
        <v/>
      </c>
      <c r="AG9" s="43"/>
      <c r="AH9" s="73" t="str">
        <f t="shared" si="14"/>
        <v/>
      </c>
      <c r="AI9" s="41"/>
      <c r="AJ9" s="56">
        <f t="shared" si="15"/>
        <v>0</v>
      </c>
      <c r="AK9" s="98"/>
      <c r="AL9" s="50" t="str">
        <f t="shared" si="16"/>
        <v/>
      </c>
      <c r="AM9" s="14" t="str">
        <f t="shared" si="17"/>
        <v/>
      </c>
      <c r="AN9" s="43"/>
      <c r="AO9" s="14" t="str">
        <f t="shared" si="18"/>
        <v/>
      </c>
      <c r="AP9" s="41"/>
      <c r="AQ9" s="56">
        <f t="shared" si="19"/>
        <v>0</v>
      </c>
      <c r="AR9" s="98"/>
      <c r="AS9" s="50" t="str">
        <f t="shared" si="20"/>
        <v/>
      </c>
      <c r="AT9" s="43" t="str">
        <f t="shared" si="21"/>
        <v/>
      </c>
      <c r="AU9" s="43"/>
      <c r="AV9" s="14" t="str">
        <f t="shared" si="22"/>
        <v/>
      </c>
      <c r="AW9" s="41"/>
      <c r="AX9" s="56">
        <f t="shared" si="23"/>
        <v>0</v>
      </c>
      <c r="AY9" s="98"/>
      <c r="AZ9" s="50" t="str">
        <f t="shared" si="24"/>
        <v/>
      </c>
      <c r="BA9" s="43" t="str">
        <f t="shared" si="25"/>
        <v/>
      </c>
      <c r="BB9" s="43"/>
      <c r="BC9" s="14" t="str">
        <f t="shared" si="26"/>
        <v/>
      </c>
      <c r="BD9" s="41">
        <v>0</v>
      </c>
      <c r="BE9" s="56">
        <f t="shared" si="27"/>
        <v>0</v>
      </c>
      <c r="BF9" s="98"/>
      <c r="BG9" s="50" t="str">
        <f t="shared" si="28"/>
        <v/>
      </c>
      <c r="BH9" s="43" t="str">
        <f>IF(BF9&lt;&gt;"",IF(BF9=$A9,"ERR",IF(OR(BF9=$P9,BF9=$W9,BF9=$AD9,BF9=$AK9,BF9=$AR9,BF9=$AY9),"DUP",IF(ISNA(VLOOKUP(BF9,$A$8:$A$48,1,FALSE)),"ERR",IF(COUNTIF($I$8:$I$48,BF9)&gt;1,"ERR",IF($D9=VLOOKUP(BF9,$A$8:$D$48,4,FALSE),"CLUB","OK"))))),"")</f>
        <v/>
      </c>
      <c r="BI9" s="43"/>
      <c r="BJ9" s="14" t="str">
        <f t="shared" si="29"/>
        <v/>
      </c>
      <c r="BK9" s="41"/>
      <c r="BL9" s="56">
        <f t="shared" si="30"/>
        <v>0</v>
      </c>
      <c r="BM9" s="89">
        <f>BM8</f>
        <v>0</v>
      </c>
      <c r="BN9" s="60">
        <f t="shared" si="31"/>
        <v>0</v>
      </c>
      <c r="BO9" s="62"/>
      <c r="BP9" s="62"/>
    </row>
    <row r="10" spans="1:68" s="5" customFormat="1" ht="16.5">
      <c r="A10" s="96">
        <v>3</v>
      </c>
      <c r="B10" s="97" t="s">
        <v>386</v>
      </c>
      <c r="C10" s="97"/>
      <c r="D10" s="97"/>
      <c r="E10" s="91">
        <f t="shared" si="0"/>
        <v>0</v>
      </c>
      <c r="F10" s="41"/>
      <c r="G10" s="56" t="str">
        <f>IF($F10&lt;&gt;"",VLOOKUP(F10,Armees!$A$1:$B$283,2,FALSE),"")</f>
        <v/>
      </c>
      <c r="H10" s="42"/>
      <c r="I10" s="98"/>
      <c r="J10" s="50" t="str">
        <f t="shared" si="1"/>
        <v/>
      </c>
      <c r="K10" s="43" t="str">
        <f t="shared" si="2"/>
        <v/>
      </c>
      <c r="L10" s="43"/>
      <c r="M10" s="73" t="str">
        <f t="shared" si="3"/>
        <v/>
      </c>
      <c r="N10" s="41"/>
      <c r="O10" s="56">
        <f t="shared" si="4"/>
        <v>0</v>
      </c>
      <c r="P10" s="98"/>
      <c r="Q10" s="50" t="str">
        <f t="shared" si="5"/>
        <v/>
      </c>
      <c r="R10" s="14" t="str">
        <f t="shared" si="6"/>
        <v/>
      </c>
      <c r="S10" s="43"/>
      <c r="T10" s="73" t="str">
        <f t="shared" si="7"/>
        <v/>
      </c>
      <c r="U10" s="41"/>
      <c r="V10" s="56">
        <f t="shared" si="8"/>
        <v>0</v>
      </c>
      <c r="W10" s="98"/>
      <c r="X10" s="50" t="str">
        <f t="shared" si="9"/>
        <v/>
      </c>
      <c r="Y10" s="14" t="str">
        <f t="shared" si="10"/>
        <v/>
      </c>
      <c r="Z10" s="43"/>
      <c r="AA10" s="73" t="str">
        <f>IF(Z10&lt;&gt;"",IF(Z10="Victoire",IF(VLOOKUP(W10,$A$8:$L$60,12,FALSE)="Défaite","OK","ERR"),IF(Z10="Défaite",IF(VLOOKUP(W10,$A$8:$L$60,12,FALSE)="Victoire","OK","ERR"),IF(Z10="Nul",IF(VLOOKUP(W10,$A$8:$L$60,12,FALSE)="Nul","OK","ERR")))),"")</f>
        <v/>
      </c>
      <c r="AB10" s="41"/>
      <c r="AC10" s="92">
        <f t="shared" si="11"/>
        <v>0</v>
      </c>
      <c r="AD10" s="99"/>
      <c r="AE10" s="50" t="str">
        <f t="shared" si="12"/>
        <v/>
      </c>
      <c r="AF10" s="14" t="str">
        <f t="shared" si="13"/>
        <v/>
      </c>
      <c r="AG10" s="43"/>
      <c r="AH10" s="73" t="str">
        <f t="shared" si="14"/>
        <v/>
      </c>
      <c r="AI10" s="41"/>
      <c r="AJ10" s="56">
        <f t="shared" si="15"/>
        <v>0</v>
      </c>
      <c r="AK10" s="98"/>
      <c r="AL10" s="50" t="str">
        <f t="shared" si="16"/>
        <v/>
      </c>
      <c r="AM10" s="14" t="str">
        <f t="shared" si="17"/>
        <v/>
      </c>
      <c r="AN10" s="43"/>
      <c r="AO10" s="14" t="str">
        <f t="shared" si="18"/>
        <v/>
      </c>
      <c r="AP10" s="41"/>
      <c r="AQ10" s="56">
        <f t="shared" si="19"/>
        <v>0</v>
      </c>
      <c r="AR10" s="98"/>
      <c r="AS10" s="50" t="str">
        <f t="shared" si="20"/>
        <v/>
      </c>
      <c r="AT10" s="43" t="str">
        <f t="shared" si="21"/>
        <v/>
      </c>
      <c r="AU10" s="43"/>
      <c r="AV10" s="14" t="str">
        <f t="shared" si="22"/>
        <v/>
      </c>
      <c r="AW10" s="41"/>
      <c r="AX10" s="56">
        <f t="shared" si="23"/>
        <v>0</v>
      </c>
      <c r="AY10" s="98"/>
      <c r="AZ10" s="50" t="str">
        <f t="shared" si="24"/>
        <v/>
      </c>
      <c r="BA10" s="43" t="str">
        <f t="shared" si="25"/>
        <v/>
      </c>
      <c r="BB10" s="43"/>
      <c r="BC10" s="14" t="str">
        <f t="shared" si="26"/>
        <v/>
      </c>
      <c r="BD10" s="41">
        <v>0</v>
      </c>
      <c r="BE10" s="56">
        <f t="shared" si="27"/>
        <v>0</v>
      </c>
      <c r="BF10" s="98"/>
      <c r="BG10" s="50" t="str">
        <f t="shared" si="28"/>
        <v/>
      </c>
      <c r="BH10" s="43" t="str">
        <f t="shared" ref="BH10:BH41" si="32">IF(BF10&lt;&gt;"",IF(BF10=$A10,"ERR",IF(OR(BF10=$P10,BF10=$W10,BF10=$AD10,BF10=$AK10,BF10=$AR10,BF10=$AY10,BF10=$BG10),"DUP",IF(ISNA(VLOOKUP(BF10,$A$8:$A$48,1,FALSE)),"ERR",IF(COUNTIF($I$8:$I$48,BF10)&gt;1,"ERR",IF($D10=VLOOKUP(BF10,$A$8:$D$48,4,FALSE),"CLUB","OK"))))),"")</f>
        <v/>
      </c>
      <c r="BI10" s="43"/>
      <c r="BJ10" s="14" t="str">
        <f t="shared" si="29"/>
        <v/>
      </c>
      <c r="BK10" s="41"/>
      <c r="BL10" s="56">
        <f t="shared" si="30"/>
        <v>0</v>
      </c>
      <c r="BM10" s="89">
        <f>BM8</f>
        <v>0</v>
      </c>
      <c r="BN10" s="60">
        <f t="shared" si="31"/>
        <v>0</v>
      </c>
      <c r="BO10" s="62"/>
      <c r="BP10" s="62"/>
    </row>
    <row r="11" spans="1:68" s="5" customFormat="1" ht="16.5">
      <c r="A11" s="96">
        <v>4</v>
      </c>
      <c r="B11" s="97" t="s">
        <v>387</v>
      </c>
      <c r="C11" s="97"/>
      <c r="D11" s="97"/>
      <c r="E11" s="91">
        <f t="shared" si="0"/>
        <v>0</v>
      </c>
      <c r="F11" s="41"/>
      <c r="G11" s="56" t="str">
        <f>IF($F11&lt;&gt;"",VLOOKUP(F11,Armees!$A$1:$B$283,2,FALSE),"")</f>
        <v/>
      </c>
      <c r="H11" s="42"/>
      <c r="I11" s="98"/>
      <c r="J11" s="50" t="str">
        <f t="shared" si="1"/>
        <v/>
      </c>
      <c r="K11" s="43" t="str">
        <f t="shared" si="2"/>
        <v/>
      </c>
      <c r="L11" s="43"/>
      <c r="M11" s="73" t="str">
        <f t="shared" si="3"/>
        <v/>
      </c>
      <c r="N11" s="41"/>
      <c r="O11" s="56">
        <f t="shared" si="4"/>
        <v>0</v>
      </c>
      <c r="P11" s="98"/>
      <c r="Q11" s="50" t="str">
        <f t="shared" si="5"/>
        <v/>
      </c>
      <c r="R11" s="14" t="str">
        <f t="shared" si="6"/>
        <v/>
      </c>
      <c r="S11" s="43"/>
      <c r="T11" s="73" t="str">
        <f t="shared" si="7"/>
        <v/>
      </c>
      <c r="U11" s="41"/>
      <c r="V11" s="56">
        <f t="shared" si="8"/>
        <v>0</v>
      </c>
      <c r="W11" s="98"/>
      <c r="X11" s="50" t="str">
        <f t="shared" si="9"/>
        <v/>
      </c>
      <c r="Y11" s="14" t="str">
        <f t="shared" si="10"/>
        <v/>
      </c>
      <c r="Z11" s="43"/>
      <c r="AA11" s="73" t="str">
        <f>IF(Z11&lt;&gt;"",IF(Z11="Victoire",IF(VLOOKUP(W11,$A$8:$BJ$60,26,FALSE)="Défaite","OK","ERR"),IF(Z11="Défaite",IF(VLOOKUP(W11,$A$8:$BJ$60,26,FALSE)="Victoire","OK","ERR"),IF(Z11="Nul",IF(VLOOKUP(W11,$A$8:$BJ$60,26,FALSE)="Nul","OK","ERR")))),"")</f>
        <v/>
      </c>
      <c r="AB11" s="41"/>
      <c r="AC11" s="92">
        <f t="shared" si="11"/>
        <v>0</v>
      </c>
      <c r="AD11" s="99"/>
      <c r="AE11" s="50" t="str">
        <f t="shared" si="12"/>
        <v/>
      </c>
      <c r="AF11" s="14" t="str">
        <f t="shared" si="13"/>
        <v/>
      </c>
      <c r="AG11" s="43"/>
      <c r="AH11" s="73" t="str">
        <f t="shared" si="14"/>
        <v/>
      </c>
      <c r="AI11" s="41"/>
      <c r="AJ11" s="56">
        <f t="shared" si="15"/>
        <v>0</v>
      </c>
      <c r="AK11" s="98"/>
      <c r="AL11" s="50" t="str">
        <f t="shared" si="16"/>
        <v/>
      </c>
      <c r="AM11" s="14" t="str">
        <f t="shared" si="17"/>
        <v/>
      </c>
      <c r="AN11" s="43"/>
      <c r="AO11" s="14" t="str">
        <f t="shared" si="18"/>
        <v/>
      </c>
      <c r="AP11" s="41"/>
      <c r="AQ11" s="56">
        <f t="shared" si="19"/>
        <v>0</v>
      </c>
      <c r="AR11" s="98"/>
      <c r="AS11" s="50" t="str">
        <f t="shared" si="20"/>
        <v/>
      </c>
      <c r="AT11" s="43" t="str">
        <f t="shared" si="21"/>
        <v/>
      </c>
      <c r="AU11" s="43"/>
      <c r="AV11" s="14" t="str">
        <f t="shared" si="22"/>
        <v/>
      </c>
      <c r="AW11" s="41"/>
      <c r="AX11" s="56">
        <f t="shared" si="23"/>
        <v>0</v>
      </c>
      <c r="AY11" s="98"/>
      <c r="AZ11" s="50" t="str">
        <f t="shared" si="24"/>
        <v/>
      </c>
      <c r="BA11" s="43" t="str">
        <f t="shared" si="25"/>
        <v/>
      </c>
      <c r="BB11" s="43"/>
      <c r="BC11" s="14" t="str">
        <f t="shared" si="26"/>
        <v/>
      </c>
      <c r="BD11" s="41"/>
      <c r="BE11" s="56">
        <f t="shared" si="27"/>
        <v>0</v>
      </c>
      <c r="BF11" s="98"/>
      <c r="BG11" s="50" t="str">
        <f t="shared" si="28"/>
        <v/>
      </c>
      <c r="BH11" s="43" t="str">
        <f t="shared" si="32"/>
        <v/>
      </c>
      <c r="BI11" s="43"/>
      <c r="BJ11" s="14" t="str">
        <f t="shared" si="29"/>
        <v/>
      </c>
      <c r="BK11" s="41"/>
      <c r="BL11" s="56">
        <f t="shared" si="30"/>
        <v>0</v>
      </c>
      <c r="BM11" s="89">
        <f>E11+E12+E13</f>
        <v>0</v>
      </c>
      <c r="BN11" s="60">
        <f t="shared" si="31"/>
        <v>0</v>
      </c>
      <c r="BO11" s="62"/>
      <c r="BP11" s="62"/>
    </row>
    <row r="12" spans="1:68" s="5" customFormat="1" ht="16.5">
      <c r="A12" s="96">
        <v>5</v>
      </c>
      <c r="B12" s="97" t="s">
        <v>388</v>
      </c>
      <c r="C12" s="97"/>
      <c r="D12" s="97"/>
      <c r="E12" s="91">
        <f t="shared" si="0"/>
        <v>0</v>
      </c>
      <c r="F12" s="41"/>
      <c r="G12" s="56" t="str">
        <f>IF($F12&lt;&gt;"",VLOOKUP(F12,Armees!$A$1:$B$283,2,FALSE),"")</f>
        <v/>
      </c>
      <c r="H12" s="42"/>
      <c r="I12" s="98"/>
      <c r="J12" s="50" t="str">
        <f t="shared" si="1"/>
        <v/>
      </c>
      <c r="K12" s="43" t="str">
        <f t="shared" si="2"/>
        <v/>
      </c>
      <c r="L12" s="43"/>
      <c r="M12" s="73" t="str">
        <f t="shared" si="3"/>
        <v/>
      </c>
      <c r="N12" s="41"/>
      <c r="O12" s="56">
        <f t="shared" si="4"/>
        <v>0</v>
      </c>
      <c r="P12" s="98"/>
      <c r="Q12" s="50" t="str">
        <f t="shared" si="5"/>
        <v/>
      </c>
      <c r="R12" s="14" t="str">
        <f t="shared" si="6"/>
        <v/>
      </c>
      <c r="S12" s="43"/>
      <c r="T12" s="73" t="str">
        <f t="shared" si="7"/>
        <v/>
      </c>
      <c r="U12" s="41"/>
      <c r="V12" s="56">
        <f t="shared" si="8"/>
        <v>0</v>
      </c>
      <c r="W12" s="98"/>
      <c r="X12" s="50" t="str">
        <f t="shared" si="9"/>
        <v/>
      </c>
      <c r="Y12" s="14" t="str">
        <f t="shared" si="10"/>
        <v/>
      </c>
      <c r="Z12" s="43"/>
      <c r="AA12" s="73" t="str">
        <f>IF(Z12&lt;&gt;"",IF(Z12="Victoire",IF(VLOOKUP(W12,$A$8:$BJ$60,26,FALSE)="Défaite","OK","ERR"),IF(Z12="Défaite",IF(VLOOKUP(W12,$A$8:$BJ$60,26,FALSE)="Victoire","OK","ERR"),IF(Z12="Nul",IF(VLOOKUP(W12,$A$8:$BJ$60,26,FALSE)="Nul","OK","ERR")))),"")</f>
        <v/>
      </c>
      <c r="AB12" s="41"/>
      <c r="AC12" s="92">
        <f t="shared" si="11"/>
        <v>0</v>
      </c>
      <c r="AD12" s="99"/>
      <c r="AE12" s="50" t="str">
        <f t="shared" si="12"/>
        <v/>
      </c>
      <c r="AF12" s="14" t="str">
        <f t="shared" si="13"/>
        <v/>
      </c>
      <c r="AG12" s="43"/>
      <c r="AH12" s="73" t="str">
        <f t="shared" si="14"/>
        <v/>
      </c>
      <c r="AI12" s="41"/>
      <c r="AJ12" s="56">
        <f t="shared" si="15"/>
        <v>0</v>
      </c>
      <c r="AK12" s="98"/>
      <c r="AL12" s="50" t="str">
        <f t="shared" si="16"/>
        <v/>
      </c>
      <c r="AM12" s="14" t="str">
        <f t="shared" si="17"/>
        <v/>
      </c>
      <c r="AN12" s="43"/>
      <c r="AO12" s="14" t="str">
        <f t="shared" si="18"/>
        <v/>
      </c>
      <c r="AP12" s="41"/>
      <c r="AQ12" s="56">
        <f t="shared" si="19"/>
        <v>0</v>
      </c>
      <c r="AR12" s="98"/>
      <c r="AS12" s="50" t="str">
        <f t="shared" si="20"/>
        <v/>
      </c>
      <c r="AT12" s="43" t="str">
        <f t="shared" si="21"/>
        <v/>
      </c>
      <c r="AU12" s="43"/>
      <c r="AV12" s="14" t="str">
        <f t="shared" si="22"/>
        <v/>
      </c>
      <c r="AW12" s="41"/>
      <c r="AX12" s="56">
        <f t="shared" si="23"/>
        <v>0</v>
      </c>
      <c r="AY12" s="98"/>
      <c r="AZ12" s="50" t="str">
        <f t="shared" si="24"/>
        <v/>
      </c>
      <c r="BA12" s="43" t="str">
        <f t="shared" si="25"/>
        <v/>
      </c>
      <c r="BB12" s="43"/>
      <c r="BC12" s="14" t="str">
        <f t="shared" si="26"/>
        <v/>
      </c>
      <c r="BD12" s="41"/>
      <c r="BE12" s="56">
        <f t="shared" si="27"/>
        <v>0</v>
      </c>
      <c r="BF12" s="98"/>
      <c r="BG12" s="50" t="str">
        <f t="shared" si="28"/>
        <v/>
      </c>
      <c r="BH12" s="43" t="str">
        <f t="shared" si="32"/>
        <v/>
      </c>
      <c r="BI12" s="43"/>
      <c r="BJ12" s="14" t="str">
        <f t="shared" si="29"/>
        <v/>
      </c>
      <c r="BK12" s="41"/>
      <c r="BL12" s="56">
        <f t="shared" si="30"/>
        <v>0</v>
      </c>
      <c r="BM12" s="89">
        <f>E11+E12+E13</f>
        <v>0</v>
      </c>
      <c r="BN12" s="60">
        <f t="shared" si="31"/>
        <v>0</v>
      </c>
      <c r="BO12" s="62"/>
      <c r="BP12" s="62"/>
    </row>
    <row r="13" spans="1:68" s="5" customFormat="1" ht="16.5">
      <c r="A13" s="96">
        <v>6</v>
      </c>
      <c r="B13" s="97" t="s">
        <v>389</v>
      </c>
      <c r="C13" s="97"/>
      <c r="D13" s="97"/>
      <c r="E13" s="91">
        <f t="shared" si="0"/>
        <v>0</v>
      </c>
      <c r="F13" s="41"/>
      <c r="G13" s="56" t="str">
        <f>IF($F13&lt;&gt;"",VLOOKUP(F13,Armees!$A$1:$B$283,2,FALSE),"")</f>
        <v/>
      </c>
      <c r="H13" s="42"/>
      <c r="I13" s="98"/>
      <c r="J13" s="50" t="str">
        <f t="shared" si="1"/>
        <v/>
      </c>
      <c r="K13" s="43" t="str">
        <f t="shared" si="2"/>
        <v/>
      </c>
      <c r="L13" s="43"/>
      <c r="M13" s="73" t="str">
        <f t="shared" si="3"/>
        <v/>
      </c>
      <c r="N13" s="41"/>
      <c r="O13" s="56">
        <f t="shared" si="4"/>
        <v>0</v>
      </c>
      <c r="P13" s="98"/>
      <c r="Q13" s="50" t="str">
        <f t="shared" si="5"/>
        <v/>
      </c>
      <c r="R13" s="14" t="str">
        <f t="shared" si="6"/>
        <v/>
      </c>
      <c r="S13" s="43"/>
      <c r="T13" s="73" t="str">
        <f t="shared" si="7"/>
        <v/>
      </c>
      <c r="U13" s="41"/>
      <c r="V13" s="56">
        <f t="shared" si="8"/>
        <v>0</v>
      </c>
      <c r="W13" s="98"/>
      <c r="X13" s="50" t="str">
        <f t="shared" si="9"/>
        <v/>
      </c>
      <c r="Y13" s="14" t="str">
        <f t="shared" si="10"/>
        <v/>
      </c>
      <c r="Z13" s="43"/>
      <c r="AA13" s="73" t="str">
        <f>IF(Z13&lt;&gt;"",IF(Z13="Victoire",IF(VLOOKUP(W13,$A$8:$BJ$60,26,FALSE)="Défaite","OK","ERR"),IF(Z13="Défaite",IF(VLOOKUP(W13,$A$8:$BJ$60,26,FALSE)="Victoire","OK","ERR"),IF(Z13="Nul",IF(VLOOKUP(W13,$A$8:$BJ$60,26,FALSE)="Nul","OK","ERR")))),"")</f>
        <v/>
      </c>
      <c r="AB13" s="41"/>
      <c r="AC13" s="92">
        <f t="shared" si="11"/>
        <v>0</v>
      </c>
      <c r="AD13" s="99"/>
      <c r="AE13" s="50" t="str">
        <f t="shared" si="12"/>
        <v/>
      </c>
      <c r="AF13" s="14" t="str">
        <f t="shared" si="13"/>
        <v/>
      </c>
      <c r="AG13" s="43"/>
      <c r="AH13" s="73" t="str">
        <f t="shared" si="14"/>
        <v/>
      </c>
      <c r="AI13" s="41"/>
      <c r="AJ13" s="56">
        <f t="shared" si="15"/>
        <v>0</v>
      </c>
      <c r="AK13" s="98"/>
      <c r="AL13" s="50" t="str">
        <f t="shared" si="16"/>
        <v/>
      </c>
      <c r="AM13" s="14" t="str">
        <f t="shared" si="17"/>
        <v/>
      </c>
      <c r="AN13" s="43"/>
      <c r="AO13" s="14" t="str">
        <f t="shared" si="18"/>
        <v/>
      </c>
      <c r="AP13" s="41"/>
      <c r="AQ13" s="56">
        <f t="shared" si="19"/>
        <v>0</v>
      </c>
      <c r="AR13" s="98"/>
      <c r="AS13" s="50" t="str">
        <f t="shared" si="20"/>
        <v/>
      </c>
      <c r="AT13" s="43" t="str">
        <f t="shared" si="21"/>
        <v/>
      </c>
      <c r="AU13" s="43"/>
      <c r="AV13" s="14" t="str">
        <f t="shared" si="22"/>
        <v/>
      </c>
      <c r="AW13" s="41"/>
      <c r="AX13" s="56">
        <f t="shared" si="23"/>
        <v>0</v>
      </c>
      <c r="AY13" s="98"/>
      <c r="AZ13" s="50" t="str">
        <f t="shared" si="24"/>
        <v/>
      </c>
      <c r="BA13" s="43" t="str">
        <f t="shared" si="25"/>
        <v/>
      </c>
      <c r="BB13" s="43"/>
      <c r="BC13" s="14" t="str">
        <f t="shared" si="26"/>
        <v/>
      </c>
      <c r="BD13" s="41"/>
      <c r="BE13" s="56">
        <f t="shared" si="27"/>
        <v>0</v>
      </c>
      <c r="BF13" s="98"/>
      <c r="BG13" s="50" t="str">
        <f t="shared" si="28"/>
        <v/>
      </c>
      <c r="BH13" s="43" t="str">
        <f t="shared" si="32"/>
        <v/>
      </c>
      <c r="BI13" s="43"/>
      <c r="BJ13" s="14" t="str">
        <f t="shared" si="29"/>
        <v/>
      </c>
      <c r="BK13" s="41"/>
      <c r="BL13" s="56">
        <f t="shared" si="30"/>
        <v>0</v>
      </c>
      <c r="BM13" s="89">
        <f>E11+E12+E13</f>
        <v>0</v>
      </c>
      <c r="BN13" s="60">
        <f t="shared" si="31"/>
        <v>0</v>
      </c>
      <c r="BO13" s="62"/>
      <c r="BP13" s="62"/>
    </row>
    <row r="14" spans="1:68" s="5" customFormat="1" ht="16.5">
      <c r="A14" s="96">
        <v>7</v>
      </c>
      <c r="B14" s="97" t="s">
        <v>390</v>
      </c>
      <c r="C14" s="97"/>
      <c r="D14" s="97"/>
      <c r="E14" s="91">
        <f t="shared" si="0"/>
        <v>0</v>
      </c>
      <c r="F14" s="41"/>
      <c r="G14" s="56" t="str">
        <f>IF($F14&lt;&gt;"",VLOOKUP(F14,Armees!$A$1:$B$283,2,FALSE),"")</f>
        <v/>
      </c>
      <c r="H14" s="42"/>
      <c r="I14" s="98"/>
      <c r="J14" s="50" t="str">
        <f t="shared" si="1"/>
        <v/>
      </c>
      <c r="K14" s="43" t="str">
        <f t="shared" si="2"/>
        <v/>
      </c>
      <c r="L14" s="43"/>
      <c r="M14" s="73" t="str">
        <f t="shared" si="3"/>
        <v/>
      </c>
      <c r="N14" s="41"/>
      <c r="O14" s="56">
        <f t="shared" si="4"/>
        <v>0</v>
      </c>
      <c r="P14" s="98"/>
      <c r="Q14" s="50" t="str">
        <f t="shared" si="5"/>
        <v/>
      </c>
      <c r="R14" s="14" t="str">
        <f t="shared" si="6"/>
        <v/>
      </c>
      <c r="S14" s="43"/>
      <c r="T14" s="73" t="str">
        <f t="shared" si="7"/>
        <v/>
      </c>
      <c r="U14" s="41"/>
      <c r="V14" s="56">
        <f t="shared" si="8"/>
        <v>0</v>
      </c>
      <c r="W14" s="98"/>
      <c r="X14" s="50" t="str">
        <f t="shared" si="9"/>
        <v/>
      </c>
      <c r="Y14" s="14" t="str">
        <f t="shared" si="10"/>
        <v/>
      </c>
      <c r="Z14" s="43"/>
      <c r="AA14" s="73" t="str">
        <f>IF(Z14&lt;&gt;"",IF(Z14="Victoire",IF(VLOOKUP(W14,$A$8:$L$60,12,FALSE)="Défaite","OK","ERR"),IF(Z14="Défaite",IF(VLOOKUP(W14,$A$8:$L$60,12,FALSE)="Victoire","OK","ERR"),IF(Z14="Nul",IF(VLOOKUP(W14,$A$8:$L$60,12,FALSE)="Nul","OK","ERR")))),"")</f>
        <v/>
      </c>
      <c r="AB14" s="41"/>
      <c r="AC14" s="92">
        <f t="shared" si="11"/>
        <v>0</v>
      </c>
      <c r="AD14" s="99"/>
      <c r="AE14" s="50" t="str">
        <f t="shared" si="12"/>
        <v/>
      </c>
      <c r="AF14" s="14" t="str">
        <f t="shared" si="13"/>
        <v/>
      </c>
      <c r="AG14" s="43"/>
      <c r="AH14" s="73" t="str">
        <f t="shared" si="14"/>
        <v/>
      </c>
      <c r="AI14" s="41"/>
      <c r="AJ14" s="56">
        <f t="shared" si="15"/>
        <v>0</v>
      </c>
      <c r="AK14" s="98"/>
      <c r="AL14" s="50" t="str">
        <f t="shared" si="16"/>
        <v/>
      </c>
      <c r="AM14" s="14" t="str">
        <f t="shared" si="17"/>
        <v/>
      </c>
      <c r="AN14" s="43"/>
      <c r="AO14" s="14" t="str">
        <f t="shared" si="18"/>
        <v/>
      </c>
      <c r="AP14" s="41"/>
      <c r="AQ14" s="56">
        <f t="shared" si="19"/>
        <v>0</v>
      </c>
      <c r="AR14" s="98"/>
      <c r="AS14" s="50" t="str">
        <f t="shared" si="20"/>
        <v/>
      </c>
      <c r="AT14" s="43" t="str">
        <f t="shared" si="21"/>
        <v/>
      </c>
      <c r="AU14" s="43"/>
      <c r="AV14" s="14" t="str">
        <f t="shared" si="22"/>
        <v/>
      </c>
      <c r="AW14" s="41"/>
      <c r="AX14" s="56">
        <f t="shared" si="23"/>
        <v>0</v>
      </c>
      <c r="AY14" s="98"/>
      <c r="AZ14" s="50" t="str">
        <f t="shared" si="24"/>
        <v/>
      </c>
      <c r="BA14" s="43" t="str">
        <f t="shared" si="25"/>
        <v/>
      </c>
      <c r="BB14" s="43"/>
      <c r="BC14" s="14" t="str">
        <f t="shared" si="26"/>
        <v/>
      </c>
      <c r="BD14" s="41"/>
      <c r="BE14" s="56">
        <f t="shared" si="27"/>
        <v>0</v>
      </c>
      <c r="BF14" s="98"/>
      <c r="BG14" s="50" t="str">
        <f t="shared" si="28"/>
        <v/>
      </c>
      <c r="BH14" s="43" t="str">
        <f t="shared" si="32"/>
        <v/>
      </c>
      <c r="BI14" s="43"/>
      <c r="BJ14" s="14" t="str">
        <f t="shared" si="29"/>
        <v/>
      </c>
      <c r="BK14" s="41"/>
      <c r="BL14" s="56">
        <f t="shared" si="30"/>
        <v>0</v>
      </c>
      <c r="BM14" s="89">
        <f>E14+E15+E16</f>
        <v>0</v>
      </c>
      <c r="BN14" s="60">
        <f t="shared" si="31"/>
        <v>0</v>
      </c>
      <c r="BO14" s="62"/>
      <c r="BP14" s="62"/>
    </row>
    <row r="15" spans="1:68" s="5" customFormat="1" ht="16.5">
      <c r="A15" s="96">
        <v>8</v>
      </c>
      <c r="B15" s="97" t="s">
        <v>391</v>
      </c>
      <c r="C15" s="97"/>
      <c r="D15" s="97"/>
      <c r="E15" s="91">
        <f t="shared" si="0"/>
        <v>0</v>
      </c>
      <c r="F15" s="41"/>
      <c r="G15" s="56" t="str">
        <f>IF($F15&lt;&gt;"",VLOOKUP(F15,Armees!$A$1:$B$283,2,FALSE),"")</f>
        <v/>
      </c>
      <c r="H15" s="42"/>
      <c r="I15" s="98"/>
      <c r="J15" s="50" t="str">
        <f t="shared" si="1"/>
        <v/>
      </c>
      <c r="K15" s="43" t="str">
        <f t="shared" si="2"/>
        <v/>
      </c>
      <c r="L15" s="43"/>
      <c r="M15" s="73" t="str">
        <f t="shared" si="3"/>
        <v/>
      </c>
      <c r="N15" s="41"/>
      <c r="O15" s="56">
        <f t="shared" si="4"/>
        <v>0</v>
      </c>
      <c r="P15" s="98"/>
      <c r="Q15" s="50" t="str">
        <f t="shared" si="5"/>
        <v/>
      </c>
      <c r="R15" s="14" t="str">
        <f t="shared" si="6"/>
        <v/>
      </c>
      <c r="S15" s="43"/>
      <c r="T15" s="73" t="str">
        <f t="shared" si="7"/>
        <v/>
      </c>
      <c r="U15" s="41"/>
      <c r="V15" s="56">
        <f t="shared" si="8"/>
        <v>0</v>
      </c>
      <c r="W15" s="98"/>
      <c r="X15" s="50" t="str">
        <f t="shared" si="9"/>
        <v/>
      </c>
      <c r="Y15" s="14" t="str">
        <f t="shared" si="10"/>
        <v/>
      </c>
      <c r="Z15" s="43"/>
      <c r="AA15" s="73" t="str">
        <f>IF(Z15&lt;&gt;"",IF(Z15="Victoire",IF(VLOOKUP(W15,$A$8:$L$60,12,FALSE)="Défaite","OK","ERR"),IF(Z15="Défaite",IF(VLOOKUP(W15,$A$8:$L$60,12,FALSE)="Victoire","OK","ERR"),IF(Z15="Nul",IF(VLOOKUP(W15,$A$8:$L$60,12,FALSE)="Nul","OK","ERR")))),"")</f>
        <v/>
      </c>
      <c r="AB15" s="41"/>
      <c r="AC15" s="92">
        <f t="shared" si="11"/>
        <v>0</v>
      </c>
      <c r="AD15" s="99"/>
      <c r="AE15" s="50" t="str">
        <f t="shared" si="12"/>
        <v/>
      </c>
      <c r="AF15" s="14" t="str">
        <f t="shared" si="13"/>
        <v/>
      </c>
      <c r="AG15" s="43"/>
      <c r="AH15" s="73" t="str">
        <f t="shared" si="14"/>
        <v/>
      </c>
      <c r="AI15" s="41"/>
      <c r="AJ15" s="56">
        <f t="shared" si="15"/>
        <v>0</v>
      </c>
      <c r="AK15" s="98"/>
      <c r="AL15" s="50" t="str">
        <f t="shared" si="16"/>
        <v/>
      </c>
      <c r="AM15" s="14" t="str">
        <f t="shared" si="17"/>
        <v/>
      </c>
      <c r="AN15" s="43"/>
      <c r="AO15" s="14" t="str">
        <f t="shared" si="18"/>
        <v/>
      </c>
      <c r="AP15" s="41"/>
      <c r="AQ15" s="56">
        <f t="shared" si="19"/>
        <v>0</v>
      </c>
      <c r="AR15" s="98"/>
      <c r="AS15" s="50" t="str">
        <f t="shared" si="20"/>
        <v/>
      </c>
      <c r="AT15" s="43" t="str">
        <f t="shared" si="21"/>
        <v/>
      </c>
      <c r="AU15" s="43"/>
      <c r="AV15" s="14" t="str">
        <f t="shared" si="22"/>
        <v/>
      </c>
      <c r="AW15" s="41"/>
      <c r="AX15" s="56">
        <f t="shared" si="23"/>
        <v>0</v>
      </c>
      <c r="AY15" s="98"/>
      <c r="AZ15" s="50" t="str">
        <f t="shared" si="24"/>
        <v/>
      </c>
      <c r="BA15" s="43" t="str">
        <f t="shared" si="25"/>
        <v/>
      </c>
      <c r="BB15" s="43"/>
      <c r="BC15" s="14" t="str">
        <f t="shared" si="26"/>
        <v/>
      </c>
      <c r="BD15" s="41"/>
      <c r="BE15" s="56">
        <f t="shared" si="27"/>
        <v>0</v>
      </c>
      <c r="BF15" s="98"/>
      <c r="BG15" s="50" t="str">
        <f t="shared" si="28"/>
        <v/>
      </c>
      <c r="BH15" s="43" t="str">
        <f t="shared" si="32"/>
        <v/>
      </c>
      <c r="BI15" s="43"/>
      <c r="BJ15" s="14" t="str">
        <f t="shared" si="29"/>
        <v/>
      </c>
      <c r="BK15" s="41"/>
      <c r="BL15" s="56">
        <f t="shared" si="30"/>
        <v>0</v>
      </c>
      <c r="BM15" s="89">
        <f>E14+E15+E16</f>
        <v>0</v>
      </c>
      <c r="BN15" s="60">
        <f t="shared" si="31"/>
        <v>0</v>
      </c>
      <c r="BO15" s="62"/>
      <c r="BP15" s="62"/>
    </row>
    <row r="16" spans="1:68" s="5" customFormat="1" ht="16.5">
      <c r="A16" s="96">
        <v>9</v>
      </c>
      <c r="B16" s="97" t="s">
        <v>392</v>
      </c>
      <c r="C16" s="97"/>
      <c r="D16" s="97"/>
      <c r="E16" s="91">
        <f t="shared" si="0"/>
        <v>0</v>
      </c>
      <c r="F16" s="41"/>
      <c r="G16" s="56" t="str">
        <f>IF($F16&lt;&gt;"",VLOOKUP(F16,Armees!$A$1:$B$283,2,FALSE),"")</f>
        <v/>
      </c>
      <c r="H16" s="42"/>
      <c r="I16" s="98"/>
      <c r="J16" s="50" t="str">
        <f t="shared" si="1"/>
        <v/>
      </c>
      <c r="K16" s="43" t="str">
        <f t="shared" si="2"/>
        <v/>
      </c>
      <c r="L16" s="43"/>
      <c r="M16" s="73" t="str">
        <f t="shared" si="3"/>
        <v/>
      </c>
      <c r="N16" s="41"/>
      <c r="O16" s="56">
        <f t="shared" si="4"/>
        <v>0</v>
      </c>
      <c r="P16" s="98"/>
      <c r="Q16" s="50" t="str">
        <f t="shared" si="5"/>
        <v/>
      </c>
      <c r="R16" s="14" t="str">
        <f t="shared" si="6"/>
        <v/>
      </c>
      <c r="S16" s="43"/>
      <c r="T16" s="73" t="str">
        <f t="shared" si="7"/>
        <v/>
      </c>
      <c r="U16" s="41"/>
      <c r="V16" s="56">
        <f t="shared" si="8"/>
        <v>0</v>
      </c>
      <c r="W16" s="98"/>
      <c r="X16" s="50" t="str">
        <f t="shared" si="9"/>
        <v/>
      </c>
      <c r="Y16" s="14" t="str">
        <f t="shared" si="10"/>
        <v/>
      </c>
      <c r="Z16" s="43"/>
      <c r="AA16" s="73" t="str">
        <f>IF(Z16&lt;&gt;"",IF(Z16="Victoire",IF(VLOOKUP(W16,$A$8:$L$60,12,FALSE)="Défaite","OK","ERR"),IF(Z16="Défaite",IF(VLOOKUP(W16,$A$8:$L$60,12,FALSE)="Victoire","OK","ERR"),IF(Z16="Nul",IF(VLOOKUP(W16,$A$8:$L$60,12,FALSE)="Nul","OK","ERR")))),"")</f>
        <v/>
      </c>
      <c r="AB16" s="41"/>
      <c r="AC16" s="92">
        <f t="shared" si="11"/>
        <v>0</v>
      </c>
      <c r="AD16" s="99"/>
      <c r="AE16" s="50" t="str">
        <f t="shared" si="12"/>
        <v/>
      </c>
      <c r="AF16" s="14" t="str">
        <f t="shared" si="13"/>
        <v/>
      </c>
      <c r="AG16" s="43"/>
      <c r="AH16" s="73" t="str">
        <f t="shared" si="14"/>
        <v/>
      </c>
      <c r="AI16" s="41"/>
      <c r="AJ16" s="56">
        <f t="shared" si="15"/>
        <v>0</v>
      </c>
      <c r="AK16" s="98"/>
      <c r="AL16" s="50" t="str">
        <f t="shared" si="16"/>
        <v/>
      </c>
      <c r="AM16" s="14" t="str">
        <f t="shared" si="17"/>
        <v/>
      </c>
      <c r="AN16" s="43"/>
      <c r="AO16" s="14" t="str">
        <f t="shared" si="18"/>
        <v/>
      </c>
      <c r="AP16" s="41"/>
      <c r="AQ16" s="56">
        <f t="shared" si="19"/>
        <v>0</v>
      </c>
      <c r="AR16" s="98"/>
      <c r="AS16" s="50" t="str">
        <f t="shared" si="20"/>
        <v/>
      </c>
      <c r="AT16" s="43" t="str">
        <f t="shared" si="21"/>
        <v/>
      </c>
      <c r="AU16" s="43"/>
      <c r="AV16" s="14" t="str">
        <f t="shared" si="22"/>
        <v/>
      </c>
      <c r="AW16" s="41"/>
      <c r="AX16" s="56">
        <f t="shared" si="23"/>
        <v>0</v>
      </c>
      <c r="AY16" s="98"/>
      <c r="AZ16" s="50" t="str">
        <f t="shared" si="24"/>
        <v/>
      </c>
      <c r="BA16" s="43" t="str">
        <f t="shared" si="25"/>
        <v/>
      </c>
      <c r="BB16" s="43"/>
      <c r="BC16" s="14" t="str">
        <f t="shared" si="26"/>
        <v/>
      </c>
      <c r="BD16" s="41"/>
      <c r="BE16" s="56">
        <f t="shared" si="27"/>
        <v>0</v>
      </c>
      <c r="BF16" s="98"/>
      <c r="BG16" s="50" t="str">
        <f t="shared" si="28"/>
        <v/>
      </c>
      <c r="BH16" s="43" t="str">
        <f t="shared" si="32"/>
        <v/>
      </c>
      <c r="BI16" s="43"/>
      <c r="BJ16" s="14" t="str">
        <f t="shared" si="29"/>
        <v/>
      </c>
      <c r="BK16" s="41"/>
      <c r="BL16" s="56">
        <f t="shared" si="30"/>
        <v>0</v>
      </c>
      <c r="BM16" s="89">
        <f>E14+E15+E16</f>
        <v>0</v>
      </c>
      <c r="BN16" s="60">
        <f t="shared" si="31"/>
        <v>0</v>
      </c>
      <c r="BO16" s="62"/>
      <c r="BP16" s="62"/>
    </row>
    <row r="17" spans="1:68" s="5" customFormat="1" ht="16.5">
      <c r="A17" s="96">
        <v>10</v>
      </c>
      <c r="B17" s="97" t="s">
        <v>393</v>
      </c>
      <c r="C17" s="97"/>
      <c r="D17" s="97"/>
      <c r="E17" s="91">
        <f t="shared" si="0"/>
        <v>0</v>
      </c>
      <c r="F17" s="41"/>
      <c r="G17" s="56" t="str">
        <f>IF($F17&lt;&gt;"",VLOOKUP(F17,Armees!$A$1:$B$283,2,FALSE),"")</f>
        <v/>
      </c>
      <c r="H17" s="42"/>
      <c r="I17" s="98"/>
      <c r="J17" s="50" t="str">
        <f t="shared" si="1"/>
        <v/>
      </c>
      <c r="K17" s="43" t="str">
        <f t="shared" si="2"/>
        <v/>
      </c>
      <c r="L17" s="43"/>
      <c r="M17" s="73" t="str">
        <f t="shared" si="3"/>
        <v/>
      </c>
      <c r="N17" s="41"/>
      <c r="O17" s="56">
        <f t="shared" si="4"/>
        <v>0</v>
      </c>
      <c r="P17" s="98"/>
      <c r="Q17" s="50" t="str">
        <f t="shared" si="5"/>
        <v/>
      </c>
      <c r="R17" s="14" t="str">
        <f t="shared" si="6"/>
        <v/>
      </c>
      <c r="S17" s="43"/>
      <c r="T17" s="73" t="str">
        <f t="shared" si="7"/>
        <v/>
      </c>
      <c r="U17" s="41"/>
      <c r="V17" s="56">
        <f t="shared" si="8"/>
        <v>0</v>
      </c>
      <c r="W17" s="98"/>
      <c r="X17" s="50" t="str">
        <f t="shared" si="9"/>
        <v/>
      </c>
      <c r="Y17" s="14" t="str">
        <f t="shared" si="10"/>
        <v/>
      </c>
      <c r="Z17" s="43"/>
      <c r="AA17" s="73" t="str">
        <f t="shared" ref="AA17:AA22" si="33">IF(Z17&lt;&gt;"",IF(Z17="Victoire",IF(VLOOKUP(W17,$A$8:$BJ$60,26,FALSE)="Défaite","OK","ERR"),IF(Z17="Défaite",IF(VLOOKUP(W17,$A$8:$BJ$60,26,FALSE)="Victoire","OK","ERR"),IF(Z17="Nul",IF(VLOOKUP(W17,$A$8:$BJ$60,26,FALSE)="Nul","OK","ERR")))),"")</f>
        <v/>
      </c>
      <c r="AB17" s="41"/>
      <c r="AC17" s="92">
        <f t="shared" si="11"/>
        <v>0</v>
      </c>
      <c r="AD17" s="99"/>
      <c r="AE17" s="50" t="str">
        <f t="shared" si="12"/>
        <v/>
      </c>
      <c r="AF17" s="14" t="str">
        <f t="shared" si="13"/>
        <v/>
      </c>
      <c r="AG17" s="43"/>
      <c r="AH17" s="73" t="str">
        <f t="shared" si="14"/>
        <v/>
      </c>
      <c r="AI17" s="41"/>
      <c r="AJ17" s="56">
        <f t="shared" si="15"/>
        <v>0</v>
      </c>
      <c r="AK17" s="98"/>
      <c r="AL17" s="50" t="str">
        <f t="shared" si="16"/>
        <v/>
      </c>
      <c r="AM17" s="14" t="str">
        <f t="shared" si="17"/>
        <v/>
      </c>
      <c r="AN17" s="43"/>
      <c r="AO17" s="14" t="str">
        <f t="shared" si="18"/>
        <v/>
      </c>
      <c r="AP17" s="41"/>
      <c r="AQ17" s="56">
        <f t="shared" si="19"/>
        <v>0</v>
      </c>
      <c r="AR17" s="98"/>
      <c r="AS17" s="50" t="str">
        <f t="shared" si="20"/>
        <v/>
      </c>
      <c r="AT17" s="43" t="str">
        <f t="shared" si="21"/>
        <v/>
      </c>
      <c r="AU17" s="43"/>
      <c r="AV17" s="14" t="str">
        <f t="shared" si="22"/>
        <v/>
      </c>
      <c r="AW17" s="41"/>
      <c r="AX17" s="56">
        <f t="shared" si="23"/>
        <v>0</v>
      </c>
      <c r="AY17" s="98"/>
      <c r="AZ17" s="50" t="str">
        <f t="shared" si="24"/>
        <v/>
      </c>
      <c r="BA17" s="43" t="str">
        <f t="shared" si="25"/>
        <v/>
      </c>
      <c r="BB17" s="43"/>
      <c r="BC17" s="14" t="str">
        <f t="shared" si="26"/>
        <v/>
      </c>
      <c r="BD17" s="41"/>
      <c r="BE17" s="56">
        <f t="shared" si="27"/>
        <v>0</v>
      </c>
      <c r="BF17" s="98"/>
      <c r="BG17" s="50" t="str">
        <f t="shared" si="28"/>
        <v/>
      </c>
      <c r="BH17" s="43" t="str">
        <f t="shared" si="32"/>
        <v/>
      </c>
      <c r="BI17" s="43"/>
      <c r="BJ17" s="14" t="str">
        <f t="shared" si="29"/>
        <v/>
      </c>
      <c r="BK17" s="41"/>
      <c r="BL17" s="56">
        <f t="shared" si="30"/>
        <v>0</v>
      </c>
      <c r="BM17" s="89">
        <f>E17+E18+E19</f>
        <v>0</v>
      </c>
      <c r="BN17" s="60">
        <f t="shared" si="31"/>
        <v>0</v>
      </c>
      <c r="BO17" s="62"/>
      <c r="BP17" s="62"/>
    </row>
    <row r="18" spans="1:68" s="5" customFormat="1" ht="16.5">
      <c r="A18" s="96">
        <v>11</v>
      </c>
      <c r="B18" s="97" t="s">
        <v>394</v>
      </c>
      <c r="C18" s="97"/>
      <c r="D18" s="97"/>
      <c r="E18" s="91">
        <f t="shared" si="0"/>
        <v>0</v>
      </c>
      <c r="F18" s="41"/>
      <c r="G18" s="56" t="str">
        <f>IF($F18&lt;&gt;"",VLOOKUP(F18,Armees!$A$1:$B$283,2,FALSE),"")</f>
        <v/>
      </c>
      <c r="H18" s="42"/>
      <c r="I18" s="98"/>
      <c r="J18" s="50" t="str">
        <f t="shared" si="1"/>
        <v/>
      </c>
      <c r="K18" s="43" t="str">
        <f t="shared" si="2"/>
        <v/>
      </c>
      <c r="L18" s="43"/>
      <c r="M18" s="73" t="str">
        <f t="shared" si="3"/>
        <v/>
      </c>
      <c r="N18" s="41"/>
      <c r="O18" s="56">
        <f t="shared" si="4"/>
        <v>0</v>
      </c>
      <c r="P18" s="98"/>
      <c r="Q18" s="50" t="str">
        <f t="shared" si="5"/>
        <v/>
      </c>
      <c r="R18" s="14" t="str">
        <f t="shared" si="6"/>
        <v/>
      </c>
      <c r="S18" s="43"/>
      <c r="T18" s="73" t="str">
        <f t="shared" si="7"/>
        <v/>
      </c>
      <c r="U18" s="41"/>
      <c r="V18" s="56">
        <f t="shared" si="8"/>
        <v>0</v>
      </c>
      <c r="W18" s="98"/>
      <c r="X18" s="50" t="str">
        <f t="shared" si="9"/>
        <v/>
      </c>
      <c r="Y18" s="14" t="str">
        <f t="shared" si="10"/>
        <v/>
      </c>
      <c r="Z18" s="43"/>
      <c r="AA18" s="73" t="str">
        <f t="shared" si="33"/>
        <v/>
      </c>
      <c r="AB18" s="41"/>
      <c r="AC18" s="92">
        <f t="shared" si="11"/>
        <v>0</v>
      </c>
      <c r="AD18" s="99"/>
      <c r="AE18" s="50" t="str">
        <f t="shared" si="12"/>
        <v/>
      </c>
      <c r="AF18" s="14" t="str">
        <f t="shared" si="13"/>
        <v/>
      </c>
      <c r="AG18" s="43"/>
      <c r="AH18" s="73" t="str">
        <f t="shared" si="14"/>
        <v/>
      </c>
      <c r="AI18" s="41"/>
      <c r="AJ18" s="56">
        <f t="shared" si="15"/>
        <v>0</v>
      </c>
      <c r="AK18" s="98"/>
      <c r="AL18" s="50" t="str">
        <f t="shared" si="16"/>
        <v/>
      </c>
      <c r="AM18" s="14" t="str">
        <f t="shared" si="17"/>
        <v/>
      </c>
      <c r="AN18" s="43"/>
      <c r="AO18" s="14" t="str">
        <f t="shared" si="18"/>
        <v/>
      </c>
      <c r="AP18" s="41"/>
      <c r="AQ18" s="56">
        <f t="shared" si="19"/>
        <v>0</v>
      </c>
      <c r="AR18" s="98"/>
      <c r="AS18" s="50" t="str">
        <f t="shared" si="20"/>
        <v/>
      </c>
      <c r="AT18" s="43" t="str">
        <f t="shared" si="21"/>
        <v/>
      </c>
      <c r="AU18" s="43"/>
      <c r="AV18" s="14" t="str">
        <f t="shared" si="22"/>
        <v/>
      </c>
      <c r="AW18" s="41"/>
      <c r="AX18" s="56">
        <f t="shared" si="23"/>
        <v>0</v>
      </c>
      <c r="AY18" s="98"/>
      <c r="AZ18" s="50" t="str">
        <f t="shared" si="24"/>
        <v/>
      </c>
      <c r="BA18" s="43" t="str">
        <f t="shared" si="25"/>
        <v/>
      </c>
      <c r="BB18" s="43"/>
      <c r="BC18" s="14" t="str">
        <f t="shared" si="26"/>
        <v/>
      </c>
      <c r="BD18" s="41"/>
      <c r="BE18" s="56">
        <f t="shared" si="27"/>
        <v>0</v>
      </c>
      <c r="BF18" s="98"/>
      <c r="BG18" s="50" t="str">
        <f t="shared" si="28"/>
        <v/>
      </c>
      <c r="BH18" s="43" t="str">
        <f t="shared" si="32"/>
        <v/>
      </c>
      <c r="BI18" s="43"/>
      <c r="BJ18" s="14" t="str">
        <f t="shared" si="29"/>
        <v/>
      </c>
      <c r="BK18" s="41"/>
      <c r="BL18" s="56">
        <f t="shared" si="30"/>
        <v>0</v>
      </c>
      <c r="BM18" s="89">
        <f>E17+E18+E19</f>
        <v>0</v>
      </c>
      <c r="BN18" s="60">
        <f t="shared" si="31"/>
        <v>0</v>
      </c>
      <c r="BO18" s="62"/>
      <c r="BP18" s="62"/>
    </row>
    <row r="19" spans="1:68" s="5" customFormat="1" ht="16.5">
      <c r="A19" s="96">
        <v>12</v>
      </c>
      <c r="B19" s="97" t="s">
        <v>395</v>
      </c>
      <c r="C19" s="97"/>
      <c r="D19" s="97"/>
      <c r="E19" s="91">
        <f t="shared" si="0"/>
        <v>0</v>
      </c>
      <c r="F19" s="41"/>
      <c r="G19" s="56" t="str">
        <f>IF($F19&lt;&gt;"",VLOOKUP(F19,Armees!$A$1:$B$283,2,FALSE),"")</f>
        <v/>
      </c>
      <c r="H19" s="42"/>
      <c r="I19" s="98"/>
      <c r="J19" s="50" t="str">
        <f t="shared" si="1"/>
        <v/>
      </c>
      <c r="K19" s="43" t="str">
        <f t="shared" si="2"/>
        <v/>
      </c>
      <c r="L19" s="43"/>
      <c r="M19" s="73" t="str">
        <f t="shared" si="3"/>
        <v/>
      </c>
      <c r="N19" s="41"/>
      <c r="O19" s="56">
        <f t="shared" si="4"/>
        <v>0</v>
      </c>
      <c r="P19" s="98"/>
      <c r="Q19" s="50" t="str">
        <f t="shared" si="5"/>
        <v/>
      </c>
      <c r="R19" s="14" t="str">
        <f t="shared" si="6"/>
        <v/>
      </c>
      <c r="S19" s="43"/>
      <c r="T19" s="73" t="str">
        <f t="shared" si="7"/>
        <v/>
      </c>
      <c r="U19" s="41"/>
      <c r="V19" s="56">
        <f t="shared" si="8"/>
        <v>0</v>
      </c>
      <c r="W19" s="98"/>
      <c r="X19" s="50" t="str">
        <f t="shared" si="9"/>
        <v/>
      </c>
      <c r="Y19" s="14" t="str">
        <f t="shared" si="10"/>
        <v/>
      </c>
      <c r="Z19" s="43"/>
      <c r="AA19" s="73" t="str">
        <f t="shared" si="33"/>
        <v/>
      </c>
      <c r="AB19" s="41"/>
      <c r="AC19" s="92">
        <f t="shared" si="11"/>
        <v>0</v>
      </c>
      <c r="AD19" s="99"/>
      <c r="AE19" s="50" t="str">
        <f t="shared" si="12"/>
        <v/>
      </c>
      <c r="AF19" s="14" t="str">
        <f t="shared" si="13"/>
        <v/>
      </c>
      <c r="AG19" s="43"/>
      <c r="AH19" s="73" t="str">
        <f t="shared" si="14"/>
        <v/>
      </c>
      <c r="AI19" s="41"/>
      <c r="AJ19" s="56">
        <f t="shared" si="15"/>
        <v>0</v>
      </c>
      <c r="AK19" s="98"/>
      <c r="AL19" s="50" t="str">
        <f t="shared" si="16"/>
        <v/>
      </c>
      <c r="AM19" s="14" t="str">
        <f t="shared" si="17"/>
        <v/>
      </c>
      <c r="AN19" s="43"/>
      <c r="AO19" s="14" t="str">
        <f t="shared" si="18"/>
        <v/>
      </c>
      <c r="AP19" s="41"/>
      <c r="AQ19" s="56">
        <f t="shared" si="19"/>
        <v>0</v>
      </c>
      <c r="AR19" s="98"/>
      <c r="AS19" s="50" t="str">
        <f t="shared" si="20"/>
        <v/>
      </c>
      <c r="AT19" s="43" t="str">
        <f t="shared" si="21"/>
        <v/>
      </c>
      <c r="AU19" s="43"/>
      <c r="AV19" s="14" t="str">
        <f t="shared" si="22"/>
        <v/>
      </c>
      <c r="AW19" s="41"/>
      <c r="AX19" s="56">
        <f t="shared" si="23"/>
        <v>0</v>
      </c>
      <c r="AY19" s="98"/>
      <c r="AZ19" s="50" t="str">
        <f t="shared" si="24"/>
        <v/>
      </c>
      <c r="BA19" s="43" t="str">
        <f t="shared" si="25"/>
        <v/>
      </c>
      <c r="BB19" s="43"/>
      <c r="BC19" s="14" t="str">
        <f t="shared" si="26"/>
        <v/>
      </c>
      <c r="BD19" s="41"/>
      <c r="BE19" s="56">
        <f t="shared" si="27"/>
        <v>0</v>
      </c>
      <c r="BF19" s="98"/>
      <c r="BG19" s="50" t="str">
        <f t="shared" si="28"/>
        <v/>
      </c>
      <c r="BH19" s="43" t="str">
        <f t="shared" si="32"/>
        <v/>
      </c>
      <c r="BI19" s="43"/>
      <c r="BJ19" s="14" t="str">
        <f t="shared" si="29"/>
        <v/>
      </c>
      <c r="BK19" s="41"/>
      <c r="BL19" s="56">
        <f t="shared" si="30"/>
        <v>0</v>
      </c>
      <c r="BM19" s="89">
        <f>E17+E18+E19</f>
        <v>0</v>
      </c>
      <c r="BN19" s="60">
        <f t="shared" si="31"/>
        <v>0</v>
      </c>
      <c r="BO19" s="62"/>
      <c r="BP19" s="62"/>
    </row>
    <row r="20" spans="1:68" s="5" customFormat="1" ht="16.5">
      <c r="A20" s="96">
        <v>13</v>
      </c>
      <c r="B20" s="97" t="s">
        <v>396</v>
      </c>
      <c r="C20" s="97"/>
      <c r="D20" s="97"/>
      <c r="E20" s="91">
        <f t="shared" si="0"/>
        <v>0</v>
      </c>
      <c r="F20" s="41"/>
      <c r="G20" s="56" t="str">
        <f>IF($F20&lt;&gt;"",VLOOKUP(F20,Armees!$A$1:$B$283,2,FALSE),"")</f>
        <v/>
      </c>
      <c r="H20" s="42"/>
      <c r="I20" s="98"/>
      <c r="J20" s="50" t="str">
        <f t="shared" si="1"/>
        <v/>
      </c>
      <c r="K20" s="43" t="str">
        <f t="shared" si="2"/>
        <v/>
      </c>
      <c r="L20" s="43"/>
      <c r="M20" s="73" t="str">
        <f t="shared" si="3"/>
        <v/>
      </c>
      <c r="N20" s="41"/>
      <c r="O20" s="56">
        <f t="shared" si="4"/>
        <v>0</v>
      </c>
      <c r="P20" s="98"/>
      <c r="Q20" s="50" t="str">
        <f t="shared" si="5"/>
        <v/>
      </c>
      <c r="R20" s="14" t="str">
        <f t="shared" si="6"/>
        <v/>
      </c>
      <c r="S20" s="43"/>
      <c r="T20" s="73" t="str">
        <f t="shared" si="7"/>
        <v/>
      </c>
      <c r="U20" s="41"/>
      <c r="V20" s="56">
        <f t="shared" si="8"/>
        <v>0</v>
      </c>
      <c r="W20" s="98"/>
      <c r="X20" s="50" t="str">
        <f t="shared" si="9"/>
        <v/>
      </c>
      <c r="Y20" s="14" t="str">
        <f t="shared" si="10"/>
        <v/>
      </c>
      <c r="Z20" s="43"/>
      <c r="AA20" s="43" t="str">
        <f t="shared" si="33"/>
        <v/>
      </c>
      <c r="AB20" s="41"/>
      <c r="AC20" s="92">
        <f t="shared" si="11"/>
        <v>0</v>
      </c>
      <c r="AD20" s="99"/>
      <c r="AE20" s="50" t="str">
        <f t="shared" si="12"/>
        <v/>
      </c>
      <c r="AF20" s="14" t="str">
        <f t="shared" si="13"/>
        <v/>
      </c>
      <c r="AG20" s="43"/>
      <c r="AH20" s="73" t="str">
        <f t="shared" si="14"/>
        <v/>
      </c>
      <c r="AI20" s="41"/>
      <c r="AJ20" s="56">
        <f t="shared" si="15"/>
        <v>0</v>
      </c>
      <c r="AK20" s="98"/>
      <c r="AL20" s="50" t="str">
        <f t="shared" si="16"/>
        <v/>
      </c>
      <c r="AM20" s="14" t="str">
        <f t="shared" si="17"/>
        <v/>
      </c>
      <c r="AN20" s="43"/>
      <c r="AO20" s="14" t="str">
        <f t="shared" si="18"/>
        <v/>
      </c>
      <c r="AP20" s="41"/>
      <c r="AQ20" s="56">
        <f t="shared" si="19"/>
        <v>0</v>
      </c>
      <c r="AR20" s="98"/>
      <c r="AS20" s="50" t="str">
        <f t="shared" si="20"/>
        <v/>
      </c>
      <c r="AT20" s="43" t="str">
        <f t="shared" si="21"/>
        <v/>
      </c>
      <c r="AU20" s="43"/>
      <c r="AV20" s="14" t="str">
        <f t="shared" si="22"/>
        <v/>
      </c>
      <c r="AW20" s="41"/>
      <c r="AX20" s="56">
        <f t="shared" si="23"/>
        <v>0</v>
      </c>
      <c r="AY20" s="98"/>
      <c r="AZ20" s="50" t="str">
        <f t="shared" si="24"/>
        <v/>
      </c>
      <c r="BA20" s="43" t="str">
        <f t="shared" si="25"/>
        <v/>
      </c>
      <c r="BB20" s="43"/>
      <c r="BC20" s="14" t="str">
        <f t="shared" si="26"/>
        <v/>
      </c>
      <c r="BD20" s="41"/>
      <c r="BE20" s="56">
        <f t="shared" si="27"/>
        <v>0</v>
      </c>
      <c r="BF20" s="98"/>
      <c r="BG20" s="50" t="str">
        <f t="shared" si="28"/>
        <v/>
      </c>
      <c r="BH20" s="43" t="str">
        <f t="shared" si="32"/>
        <v/>
      </c>
      <c r="BI20" s="43"/>
      <c r="BJ20" s="14" t="str">
        <f t="shared" si="29"/>
        <v/>
      </c>
      <c r="BK20" s="41"/>
      <c r="BL20" s="56">
        <f t="shared" si="30"/>
        <v>0</v>
      </c>
      <c r="BM20" s="89">
        <f>E20+E21+E22</f>
        <v>0</v>
      </c>
      <c r="BN20" s="60">
        <f t="shared" si="31"/>
        <v>0</v>
      </c>
      <c r="BO20" s="62"/>
      <c r="BP20" s="62"/>
    </row>
    <row r="21" spans="1:68" s="5" customFormat="1" ht="16.5">
      <c r="A21" s="96">
        <v>14</v>
      </c>
      <c r="B21" s="97" t="s">
        <v>397</v>
      </c>
      <c r="C21" s="97"/>
      <c r="D21" s="97"/>
      <c r="E21" s="91">
        <f t="shared" si="0"/>
        <v>0</v>
      </c>
      <c r="F21" s="41"/>
      <c r="G21" s="56" t="str">
        <f>IF($F21&lt;&gt;"",VLOOKUP(F21,Armees!$A$1:$B$283,2,FALSE),"")</f>
        <v/>
      </c>
      <c r="H21" s="42"/>
      <c r="I21" s="98"/>
      <c r="J21" s="50" t="str">
        <f t="shared" si="1"/>
        <v/>
      </c>
      <c r="K21" s="43" t="str">
        <f t="shared" si="2"/>
        <v/>
      </c>
      <c r="L21" s="43"/>
      <c r="M21" s="73" t="str">
        <f t="shared" si="3"/>
        <v/>
      </c>
      <c r="N21" s="41"/>
      <c r="O21" s="56">
        <f t="shared" si="4"/>
        <v>0</v>
      </c>
      <c r="P21" s="98"/>
      <c r="Q21" s="50" t="str">
        <f t="shared" si="5"/>
        <v/>
      </c>
      <c r="R21" s="14" t="str">
        <f t="shared" si="6"/>
        <v/>
      </c>
      <c r="S21" s="43"/>
      <c r="T21" s="73" t="str">
        <f t="shared" si="7"/>
        <v/>
      </c>
      <c r="U21" s="41"/>
      <c r="V21" s="56">
        <f t="shared" si="8"/>
        <v>0</v>
      </c>
      <c r="W21" s="98"/>
      <c r="X21" s="50" t="str">
        <f t="shared" si="9"/>
        <v/>
      </c>
      <c r="Y21" s="14" t="str">
        <f t="shared" si="10"/>
        <v/>
      </c>
      <c r="Z21" s="43"/>
      <c r="AA21" s="43" t="str">
        <f t="shared" si="33"/>
        <v/>
      </c>
      <c r="AB21" s="41"/>
      <c r="AC21" s="92">
        <f t="shared" si="11"/>
        <v>0</v>
      </c>
      <c r="AD21" s="99"/>
      <c r="AE21" s="50" t="str">
        <f t="shared" si="12"/>
        <v/>
      </c>
      <c r="AF21" s="14" t="str">
        <f t="shared" si="13"/>
        <v/>
      </c>
      <c r="AG21" s="43"/>
      <c r="AH21" s="73" t="str">
        <f t="shared" si="14"/>
        <v/>
      </c>
      <c r="AI21" s="41"/>
      <c r="AJ21" s="56">
        <f t="shared" si="15"/>
        <v>0</v>
      </c>
      <c r="AK21" s="98"/>
      <c r="AL21" s="50" t="str">
        <f t="shared" si="16"/>
        <v/>
      </c>
      <c r="AM21" s="14" t="str">
        <f t="shared" si="17"/>
        <v/>
      </c>
      <c r="AN21" s="43"/>
      <c r="AO21" s="14" t="str">
        <f t="shared" si="18"/>
        <v/>
      </c>
      <c r="AP21" s="41"/>
      <c r="AQ21" s="56">
        <f t="shared" si="19"/>
        <v>0</v>
      </c>
      <c r="AR21" s="98"/>
      <c r="AS21" s="50" t="str">
        <f t="shared" si="20"/>
        <v/>
      </c>
      <c r="AT21" s="43" t="str">
        <f t="shared" si="21"/>
        <v/>
      </c>
      <c r="AU21" s="43"/>
      <c r="AV21" s="14" t="str">
        <f t="shared" si="22"/>
        <v/>
      </c>
      <c r="AW21" s="41"/>
      <c r="AX21" s="56">
        <f t="shared" si="23"/>
        <v>0</v>
      </c>
      <c r="AY21" s="98"/>
      <c r="AZ21" s="50" t="str">
        <f t="shared" si="24"/>
        <v/>
      </c>
      <c r="BA21" s="43" t="str">
        <f t="shared" si="25"/>
        <v/>
      </c>
      <c r="BB21" s="43"/>
      <c r="BC21" s="14" t="str">
        <f t="shared" si="26"/>
        <v/>
      </c>
      <c r="BD21" s="41"/>
      <c r="BE21" s="56">
        <f t="shared" si="27"/>
        <v>0</v>
      </c>
      <c r="BF21" s="98"/>
      <c r="BG21" s="50" t="str">
        <f t="shared" si="28"/>
        <v/>
      </c>
      <c r="BH21" s="43" t="str">
        <f t="shared" si="32"/>
        <v/>
      </c>
      <c r="BI21" s="43"/>
      <c r="BJ21" s="14" t="str">
        <f t="shared" si="29"/>
        <v/>
      </c>
      <c r="BK21" s="41"/>
      <c r="BL21" s="56">
        <f t="shared" si="30"/>
        <v>0</v>
      </c>
      <c r="BM21" s="89">
        <f>E20+E21+E22</f>
        <v>0</v>
      </c>
      <c r="BN21" s="60">
        <f t="shared" si="31"/>
        <v>0</v>
      </c>
      <c r="BO21" s="62"/>
      <c r="BP21" s="62"/>
    </row>
    <row r="22" spans="1:68" s="5" customFormat="1" ht="16.5">
      <c r="A22" s="96">
        <v>15</v>
      </c>
      <c r="B22" s="97" t="s">
        <v>398</v>
      </c>
      <c r="C22" s="97"/>
      <c r="D22" s="97"/>
      <c r="E22" s="91">
        <f t="shared" si="0"/>
        <v>0</v>
      </c>
      <c r="F22" s="41"/>
      <c r="G22" s="56" t="str">
        <f>IF($F22&lt;&gt;"",VLOOKUP(F22,Armees!$A$1:$B$283,2,FALSE),"")</f>
        <v/>
      </c>
      <c r="H22" s="42"/>
      <c r="I22" s="98"/>
      <c r="J22" s="50" t="str">
        <f t="shared" si="1"/>
        <v/>
      </c>
      <c r="K22" s="43" t="str">
        <f t="shared" si="2"/>
        <v/>
      </c>
      <c r="L22" s="43"/>
      <c r="M22" s="73" t="str">
        <f t="shared" si="3"/>
        <v/>
      </c>
      <c r="N22" s="41"/>
      <c r="O22" s="56">
        <f t="shared" si="4"/>
        <v>0</v>
      </c>
      <c r="P22" s="98"/>
      <c r="Q22" s="50" t="str">
        <f t="shared" si="5"/>
        <v/>
      </c>
      <c r="R22" s="14" t="str">
        <f t="shared" si="6"/>
        <v/>
      </c>
      <c r="S22" s="43"/>
      <c r="T22" s="73" t="str">
        <f t="shared" si="7"/>
        <v/>
      </c>
      <c r="U22" s="41"/>
      <c r="V22" s="56">
        <f t="shared" si="8"/>
        <v>0</v>
      </c>
      <c r="W22" s="98"/>
      <c r="X22" s="50" t="str">
        <f t="shared" si="9"/>
        <v/>
      </c>
      <c r="Y22" s="14" t="str">
        <f t="shared" si="10"/>
        <v/>
      </c>
      <c r="Z22" s="43"/>
      <c r="AA22" s="43" t="str">
        <f t="shared" si="33"/>
        <v/>
      </c>
      <c r="AB22" s="41"/>
      <c r="AC22" s="92">
        <f t="shared" si="11"/>
        <v>0</v>
      </c>
      <c r="AD22" s="99"/>
      <c r="AE22" s="50" t="str">
        <f t="shared" si="12"/>
        <v/>
      </c>
      <c r="AF22" s="14" t="str">
        <f t="shared" si="13"/>
        <v/>
      </c>
      <c r="AG22" s="43"/>
      <c r="AH22" s="73" t="str">
        <f t="shared" si="14"/>
        <v/>
      </c>
      <c r="AI22" s="41"/>
      <c r="AJ22" s="56">
        <f t="shared" si="15"/>
        <v>0</v>
      </c>
      <c r="AK22" s="98"/>
      <c r="AL22" s="50" t="str">
        <f t="shared" si="16"/>
        <v/>
      </c>
      <c r="AM22" s="14" t="str">
        <f t="shared" si="17"/>
        <v/>
      </c>
      <c r="AN22" s="43"/>
      <c r="AO22" s="14" t="str">
        <f t="shared" si="18"/>
        <v/>
      </c>
      <c r="AP22" s="41"/>
      <c r="AQ22" s="56">
        <f t="shared" si="19"/>
        <v>0</v>
      </c>
      <c r="AR22" s="98"/>
      <c r="AS22" s="50" t="str">
        <f t="shared" si="20"/>
        <v/>
      </c>
      <c r="AT22" s="43" t="str">
        <f t="shared" si="21"/>
        <v/>
      </c>
      <c r="AU22" s="43"/>
      <c r="AV22" s="14" t="str">
        <f t="shared" si="22"/>
        <v/>
      </c>
      <c r="AW22" s="41"/>
      <c r="AX22" s="56">
        <f t="shared" si="23"/>
        <v>0</v>
      </c>
      <c r="AY22" s="98"/>
      <c r="AZ22" s="50" t="str">
        <f t="shared" si="24"/>
        <v/>
      </c>
      <c r="BA22" s="43" t="str">
        <f t="shared" si="25"/>
        <v/>
      </c>
      <c r="BB22" s="43"/>
      <c r="BC22" s="14" t="str">
        <f t="shared" si="26"/>
        <v/>
      </c>
      <c r="BD22" s="41"/>
      <c r="BE22" s="56">
        <f t="shared" si="27"/>
        <v>0</v>
      </c>
      <c r="BF22" s="98"/>
      <c r="BG22" s="50" t="str">
        <f t="shared" si="28"/>
        <v/>
      </c>
      <c r="BH22" s="43" t="str">
        <f t="shared" si="32"/>
        <v/>
      </c>
      <c r="BI22" s="43"/>
      <c r="BJ22" s="14" t="str">
        <f t="shared" si="29"/>
        <v/>
      </c>
      <c r="BK22" s="41"/>
      <c r="BL22" s="56">
        <f t="shared" si="30"/>
        <v>0</v>
      </c>
      <c r="BM22" s="89">
        <f>E20+E21+E22</f>
        <v>0</v>
      </c>
      <c r="BN22" s="60">
        <f t="shared" si="31"/>
        <v>0</v>
      </c>
      <c r="BO22" s="62"/>
      <c r="BP22" s="62"/>
    </row>
    <row r="23" spans="1:68" s="5" customFormat="1" ht="16.5">
      <c r="A23" s="96">
        <v>16</v>
      </c>
      <c r="B23" s="97" t="s">
        <v>399</v>
      </c>
      <c r="C23" s="97"/>
      <c r="D23" s="97"/>
      <c r="E23" s="91">
        <f t="shared" si="0"/>
        <v>0</v>
      </c>
      <c r="F23" s="41"/>
      <c r="G23" s="56" t="str">
        <f>IF($F23&lt;&gt;"",VLOOKUP(F23,Armees!$A$1:$B$283,2,FALSE),"")</f>
        <v/>
      </c>
      <c r="H23" s="42"/>
      <c r="I23" s="98"/>
      <c r="J23" s="50" t="str">
        <f t="shared" si="1"/>
        <v/>
      </c>
      <c r="K23" s="43" t="str">
        <f t="shared" si="2"/>
        <v/>
      </c>
      <c r="L23" s="43"/>
      <c r="M23" s="73" t="str">
        <f t="shared" si="3"/>
        <v/>
      </c>
      <c r="N23" s="41"/>
      <c r="O23" s="56">
        <f t="shared" si="4"/>
        <v>0</v>
      </c>
      <c r="P23" s="98"/>
      <c r="Q23" s="50" t="str">
        <f t="shared" si="5"/>
        <v/>
      </c>
      <c r="R23" s="14" t="str">
        <f t="shared" si="6"/>
        <v/>
      </c>
      <c r="S23" s="43"/>
      <c r="T23" s="73" t="str">
        <f t="shared" si="7"/>
        <v/>
      </c>
      <c r="U23" s="41"/>
      <c r="V23" s="56">
        <f t="shared" si="8"/>
        <v>0</v>
      </c>
      <c r="W23" s="98"/>
      <c r="X23" s="50" t="str">
        <f t="shared" si="9"/>
        <v/>
      </c>
      <c r="Y23" s="14" t="str">
        <f t="shared" si="10"/>
        <v/>
      </c>
      <c r="Z23" s="43"/>
      <c r="AA23" s="43" t="str">
        <f>IF(Z23&lt;&gt;"",IF(Z23="Victoire",IF(VLOOKUP(W23,$A$8:$L$60,12,FALSE)="Défaite","OK","ERR"),IF(Z23="Défaite",IF(VLOOKUP(W23,$A$8:$L$60,12,FALSE)="Victoire","OK","ERR"),IF(Z23="Nul",IF(VLOOKUP(W23,$A$8:$L$60,12,FALSE)="Nul","OK","ERR")))),"")</f>
        <v/>
      </c>
      <c r="AB23" s="41"/>
      <c r="AC23" s="92">
        <f t="shared" si="11"/>
        <v>0</v>
      </c>
      <c r="AD23" s="99"/>
      <c r="AE23" s="50" t="str">
        <f t="shared" si="12"/>
        <v/>
      </c>
      <c r="AF23" s="14" t="str">
        <f t="shared" si="13"/>
        <v/>
      </c>
      <c r="AG23" s="43"/>
      <c r="AH23" s="73" t="str">
        <f t="shared" si="14"/>
        <v/>
      </c>
      <c r="AI23" s="41"/>
      <c r="AJ23" s="56">
        <f t="shared" si="15"/>
        <v>0</v>
      </c>
      <c r="AK23" s="98"/>
      <c r="AL23" s="50" t="str">
        <f t="shared" si="16"/>
        <v/>
      </c>
      <c r="AM23" s="14" t="str">
        <f t="shared" si="17"/>
        <v/>
      </c>
      <c r="AN23" s="43"/>
      <c r="AO23" s="14" t="str">
        <f t="shared" si="18"/>
        <v/>
      </c>
      <c r="AP23" s="41"/>
      <c r="AQ23" s="56">
        <f t="shared" si="19"/>
        <v>0</v>
      </c>
      <c r="AR23" s="98"/>
      <c r="AS23" s="50" t="str">
        <f t="shared" si="20"/>
        <v/>
      </c>
      <c r="AT23" s="43" t="str">
        <f t="shared" si="21"/>
        <v/>
      </c>
      <c r="AU23" s="43"/>
      <c r="AV23" s="14" t="str">
        <f t="shared" si="22"/>
        <v/>
      </c>
      <c r="AW23" s="41"/>
      <c r="AX23" s="56">
        <f t="shared" si="23"/>
        <v>0</v>
      </c>
      <c r="AY23" s="98"/>
      <c r="AZ23" s="50" t="str">
        <f t="shared" si="24"/>
        <v/>
      </c>
      <c r="BA23" s="43" t="str">
        <f t="shared" si="25"/>
        <v/>
      </c>
      <c r="BB23" s="43"/>
      <c r="BC23" s="14" t="str">
        <f t="shared" si="26"/>
        <v/>
      </c>
      <c r="BD23" s="41"/>
      <c r="BE23" s="56">
        <f t="shared" si="27"/>
        <v>0</v>
      </c>
      <c r="BF23" s="98"/>
      <c r="BG23" s="50" t="str">
        <f t="shared" si="28"/>
        <v/>
      </c>
      <c r="BH23" s="43" t="str">
        <f t="shared" si="32"/>
        <v/>
      </c>
      <c r="BI23" s="43"/>
      <c r="BJ23" s="14" t="str">
        <f t="shared" si="29"/>
        <v/>
      </c>
      <c r="BK23" s="41"/>
      <c r="BL23" s="56">
        <f t="shared" si="30"/>
        <v>0</v>
      </c>
      <c r="BM23" s="89">
        <f>E23+E24+E25</f>
        <v>0</v>
      </c>
      <c r="BN23" s="60">
        <f t="shared" si="31"/>
        <v>0</v>
      </c>
      <c r="BO23" s="62"/>
      <c r="BP23" s="62"/>
    </row>
    <row r="24" spans="1:68" s="5" customFormat="1" ht="16.5">
      <c r="A24" s="96">
        <v>17</v>
      </c>
      <c r="B24" s="97" t="s">
        <v>400</v>
      </c>
      <c r="C24" s="97"/>
      <c r="D24" s="97"/>
      <c r="E24" s="91">
        <f t="shared" si="0"/>
        <v>0</v>
      </c>
      <c r="F24" s="41"/>
      <c r="G24" s="56" t="str">
        <f>IF($F24&lt;&gt;"",VLOOKUP(F24,Armees!$A$1:$B$283,2,FALSE),"")</f>
        <v/>
      </c>
      <c r="H24" s="42"/>
      <c r="I24" s="98"/>
      <c r="J24" s="50" t="str">
        <f t="shared" si="1"/>
        <v/>
      </c>
      <c r="K24" s="43" t="str">
        <f t="shared" si="2"/>
        <v/>
      </c>
      <c r="L24" s="43"/>
      <c r="M24" s="73" t="str">
        <f t="shared" si="3"/>
        <v/>
      </c>
      <c r="N24" s="41"/>
      <c r="O24" s="56">
        <f t="shared" si="4"/>
        <v>0</v>
      </c>
      <c r="P24" s="98"/>
      <c r="Q24" s="50" t="str">
        <f t="shared" si="5"/>
        <v/>
      </c>
      <c r="R24" s="14" t="str">
        <f t="shared" si="6"/>
        <v/>
      </c>
      <c r="S24" s="43"/>
      <c r="T24" s="73" t="str">
        <f t="shared" si="7"/>
        <v/>
      </c>
      <c r="U24" s="41"/>
      <c r="V24" s="56">
        <f t="shared" si="8"/>
        <v>0</v>
      </c>
      <c r="W24" s="98"/>
      <c r="X24" s="50" t="str">
        <f t="shared" si="9"/>
        <v/>
      </c>
      <c r="Y24" s="14" t="str">
        <f t="shared" si="10"/>
        <v/>
      </c>
      <c r="Z24" s="43"/>
      <c r="AA24" s="43" t="str">
        <f>IF(Z24&lt;&gt;"",IF(Z24="Victoire",IF(VLOOKUP(W24,$A$8:$L$60,12,FALSE)="Défaite","OK","ERR"),IF(Z24="Défaite",IF(VLOOKUP(W24,$A$8:$L$60,12,FALSE)="Victoire","OK","ERR"),IF(Z24="Nul",IF(VLOOKUP(W24,$A$8:$L$60,12,FALSE)="Nul","OK","ERR")))),"")</f>
        <v/>
      </c>
      <c r="AB24" s="41"/>
      <c r="AC24" s="92">
        <f t="shared" si="11"/>
        <v>0</v>
      </c>
      <c r="AD24" s="99"/>
      <c r="AE24" s="50" t="str">
        <f t="shared" si="12"/>
        <v/>
      </c>
      <c r="AF24" s="14" t="str">
        <f t="shared" si="13"/>
        <v/>
      </c>
      <c r="AG24" s="43"/>
      <c r="AH24" s="73" t="str">
        <f t="shared" si="14"/>
        <v/>
      </c>
      <c r="AI24" s="41"/>
      <c r="AJ24" s="56">
        <f t="shared" si="15"/>
        <v>0</v>
      </c>
      <c r="AK24" s="98"/>
      <c r="AL24" s="50" t="str">
        <f t="shared" si="16"/>
        <v/>
      </c>
      <c r="AM24" s="14" t="str">
        <f t="shared" si="17"/>
        <v/>
      </c>
      <c r="AN24" s="43"/>
      <c r="AO24" s="14" t="str">
        <f t="shared" si="18"/>
        <v/>
      </c>
      <c r="AP24" s="41"/>
      <c r="AQ24" s="56">
        <f t="shared" si="19"/>
        <v>0</v>
      </c>
      <c r="AR24" s="98"/>
      <c r="AS24" s="50" t="str">
        <f t="shared" si="20"/>
        <v/>
      </c>
      <c r="AT24" s="43" t="str">
        <f t="shared" si="21"/>
        <v/>
      </c>
      <c r="AU24" s="43"/>
      <c r="AV24" s="14" t="str">
        <f t="shared" si="22"/>
        <v/>
      </c>
      <c r="AW24" s="41"/>
      <c r="AX24" s="56">
        <f t="shared" si="23"/>
        <v>0</v>
      </c>
      <c r="AY24" s="98"/>
      <c r="AZ24" s="50" t="str">
        <f t="shared" si="24"/>
        <v/>
      </c>
      <c r="BA24" s="43" t="str">
        <f t="shared" si="25"/>
        <v/>
      </c>
      <c r="BB24" s="43"/>
      <c r="BC24" s="14" t="str">
        <f t="shared" si="26"/>
        <v/>
      </c>
      <c r="BD24" s="41"/>
      <c r="BE24" s="56">
        <f t="shared" si="27"/>
        <v>0</v>
      </c>
      <c r="BF24" s="98"/>
      <c r="BG24" s="50" t="str">
        <f t="shared" si="28"/>
        <v/>
      </c>
      <c r="BH24" s="43" t="str">
        <f t="shared" si="32"/>
        <v/>
      </c>
      <c r="BI24" s="43"/>
      <c r="BJ24" s="14" t="str">
        <f t="shared" si="29"/>
        <v/>
      </c>
      <c r="BK24" s="41"/>
      <c r="BL24" s="56">
        <f t="shared" si="30"/>
        <v>0</v>
      </c>
      <c r="BM24" s="89">
        <f>E23+E24+E25</f>
        <v>0</v>
      </c>
      <c r="BN24" s="60">
        <f t="shared" si="31"/>
        <v>0</v>
      </c>
      <c r="BO24" s="62"/>
      <c r="BP24" s="62"/>
    </row>
    <row r="25" spans="1:68" s="5" customFormat="1" ht="16.5">
      <c r="A25" s="96">
        <v>18</v>
      </c>
      <c r="B25" s="97" t="s">
        <v>401</v>
      </c>
      <c r="C25" s="97"/>
      <c r="D25" s="97"/>
      <c r="E25" s="91">
        <f t="shared" si="0"/>
        <v>0</v>
      </c>
      <c r="F25" s="41"/>
      <c r="G25" s="56" t="str">
        <f>IF($F25&lt;&gt;"",VLOOKUP(F25,Armees!$A$1:$B$283,2,FALSE),"")</f>
        <v/>
      </c>
      <c r="H25" s="42"/>
      <c r="I25" s="98"/>
      <c r="J25" s="50" t="str">
        <f t="shared" si="1"/>
        <v/>
      </c>
      <c r="K25" s="43" t="str">
        <f t="shared" si="2"/>
        <v/>
      </c>
      <c r="L25" s="43"/>
      <c r="M25" s="73" t="str">
        <f t="shared" si="3"/>
        <v/>
      </c>
      <c r="N25" s="41"/>
      <c r="O25" s="56">
        <f t="shared" si="4"/>
        <v>0</v>
      </c>
      <c r="P25" s="98"/>
      <c r="Q25" s="50" t="str">
        <f t="shared" si="5"/>
        <v/>
      </c>
      <c r="R25" s="14" t="str">
        <f t="shared" si="6"/>
        <v/>
      </c>
      <c r="S25" s="43"/>
      <c r="T25" s="73" t="str">
        <f t="shared" si="7"/>
        <v/>
      </c>
      <c r="U25" s="41"/>
      <c r="V25" s="56">
        <f t="shared" si="8"/>
        <v>0</v>
      </c>
      <c r="W25" s="98"/>
      <c r="X25" s="50" t="str">
        <f t="shared" si="9"/>
        <v/>
      </c>
      <c r="Y25" s="14" t="str">
        <f t="shared" si="10"/>
        <v/>
      </c>
      <c r="Z25" s="43"/>
      <c r="AA25" s="43" t="str">
        <f>IF(Z25&lt;&gt;"",IF(Z25="Victoire",IF(VLOOKUP(W25,$A$8:$L$60,12,FALSE)="Défaite","OK","ERR"),IF(Z25="Défaite",IF(VLOOKUP(W25,$A$8:$L$60,12,FALSE)="Victoire","OK","ERR"),IF(Z25="Nul",IF(VLOOKUP(W25,$A$8:$L$60,12,FALSE)="Nul","OK","ERR")))),"")</f>
        <v/>
      </c>
      <c r="AB25" s="41"/>
      <c r="AC25" s="92">
        <f t="shared" si="11"/>
        <v>0</v>
      </c>
      <c r="AD25" s="99"/>
      <c r="AE25" s="50" t="str">
        <f t="shared" si="12"/>
        <v/>
      </c>
      <c r="AF25" s="14" t="str">
        <f t="shared" si="13"/>
        <v/>
      </c>
      <c r="AG25" s="43"/>
      <c r="AH25" s="73" t="str">
        <f t="shared" si="14"/>
        <v/>
      </c>
      <c r="AI25" s="41"/>
      <c r="AJ25" s="56">
        <f t="shared" si="15"/>
        <v>0</v>
      </c>
      <c r="AK25" s="98"/>
      <c r="AL25" s="50" t="str">
        <f t="shared" si="16"/>
        <v/>
      </c>
      <c r="AM25" s="14" t="str">
        <f t="shared" si="17"/>
        <v/>
      </c>
      <c r="AN25" s="43"/>
      <c r="AO25" s="14" t="str">
        <f t="shared" si="18"/>
        <v/>
      </c>
      <c r="AP25" s="41"/>
      <c r="AQ25" s="56">
        <f t="shared" si="19"/>
        <v>0</v>
      </c>
      <c r="AR25" s="98"/>
      <c r="AS25" s="50" t="str">
        <f t="shared" si="20"/>
        <v/>
      </c>
      <c r="AT25" s="43" t="str">
        <f t="shared" si="21"/>
        <v/>
      </c>
      <c r="AU25" s="43"/>
      <c r="AV25" s="14" t="str">
        <f t="shared" si="22"/>
        <v/>
      </c>
      <c r="AW25" s="41"/>
      <c r="AX25" s="56">
        <f t="shared" si="23"/>
        <v>0</v>
      </c>
      <c r="AY25" s="98"/>
      <c r="AZ25" s="50" t="str">
        <f t="shared" si="24"/>
        <v/>
      </c>
      <c r="BA25" s="43" t="str">
        <f t="shared" si="25"/>
        <v/>
      </c>
      <c r="BB25" s="43"/>
      <c r="BC25" s="14" t="str">
        <f t="shared" si="26"/>
        <v/>
      </c>
      <c r="BD25" s="41"/>
      <c r="BE25" s="56">
        <f t="shared" si="27"/>
        <v>0</v>
      </c>
      <c r="BF25" s="98"/>
      <c r="BG25" s="50" t="str">
        <f t="shared" si="28"/>
        <v/>
      </c>
      <c r="BH25" s="43" t="str">
        <f t="shared" si="32"/>
        <v/>
      </c>
      <c r="BI25" s="43"/>
      <c r="BJ25" s="14" t="str">
        <f t="shared" si="29"/>
        <v/>
      </c>
      <c r="BK25" s="41"/>
      <c r="BL25" s="56">
        <f t="shared" si="30"/>
        <v>0</v>
      </c>
      <c r="BM25" s="89">
        <f>E23+E24+E25</f>
        <v>0</v>
      </c>
      <c r="BN25" s="60">
        <f t="shared" si="31"/>
        <v>0</v>
      </c>
      <c r="BO25" s="62"/>
      <c r="BP25" s="62"/>
    </row>
    <row r="26" spans="1:68" s="5" customFormat="1" ht="16.5">
      <c r="A26" s="41"/>
      <c r="B26" s="97"/>
      <c r="C26" s="97"/>
      <c r="D26" s="97"/>
      <c r="E26" s="91">
        <f t="shared" si="0"/>
        <v>0</v>
      </c>
      <c r="F26" s="41"/>
      <c r="G26" s="56" t="str">
        <f>IF($F26&lt;&gt;"",VLOOKUP(F26,Armees!$A$1:$B$283,2,FALSE),"")</f>
        <v/>
      </c>
      <c r="H26" s="42"/>
      <c r="I26" s="98"/>
      <c r="J26" s="50" t="str">
        <f t="shared" si="1"/>
        <v/>
      </c>
      <c r="K26" s="43" t="str">
        <f t="shared" si="2"/>
        <v/>
      </c>
      <c r="L26" s="43"/>
      <c r="M26" s="73" t="str">
        <f t="shared" si="3"/>
        <v/>
      </c>
      <c r="N26" s="41"/>
      <c r="O26" s="56">
        <f t="shared" si="4"/>
        <v>0</v>
      </c>
      <c r="P26" s="98"/>
      <c r="Q26" s="50" t="str">
        <f t="shared" si="5"/>
        <v/>
      </c>
      <c r="R26" s="14" t="str">
        <f t="shared" si="6"/>
        <v/>
      </c>
      <c r="S26" s="43"/>
      <c r="T26" s="73" t="str">
        <f>IF(S26&lt;&gt;"",IF(S26="Victoire",IF(VLOOKUP(P26,$A$8:$BL$60,19,FALSE)="Défaite","OK","ERR"),IF(S26="Défaite",IF(VLOOKUP(P26,$A$8:$BL$60,19,FALSE)="Victoire","OK","ERR"),IF(S26="Nul",IF(VLOOKUP(P26,$A$8:$BL$60,19,FALSE)="Nul","OK","ERR")))),"")</f>
        <v/>
      </c>
      <c r="U26" s="41"/>
      <c r="V26" s="56">
        <f t="shared" si="8"/>
        <v>0</v>
      </c>
      <c r="W26" s="98"/>
      <c r="X26" s="50" t="str">
        <f t="shared" si="9"/>
        <v/>
      </c>
      <c r="Y26" s="14" t="str">
        <f t="shared" si="10"/>
        <v/>
      </c>
      <c r="Z26" s="43"/>
      <c r="AA26" s="43" t="str">
        <f>IF(Z26&lt;&gt;"",IF(Z26="Victoire",IF(VLOOKUP(W26,$A$8:$BJ$60,26,FALSE)="Défaite","OK","ERR"),IF(Z26="Défaite",IF(VLOOKUP(W26,$A$8:$BJ$60,26,FALSE)="Victoire","OK","ERR"),IF(Z26="Nul",IF(VLOOKUP(W26,$A$8:$BJ$60,26,FALSE)="Nul","OK","ERR")))),"")</f>
        <v/>
      </c>
      <c r="AB26" s="41"/>
      <c r="AC26" s="92">
        <f t="shared" si="11"/>
        <v>0</v>
      </c>
      <c r="AD26" s="99"/>
      <c r="AE26" s="50" t="str">
        <f t="shared" si="12"/>
        <v/>
      </c>
      <c r="AF26" s="14" t="str">
        <f t="shared" si="13"/>
        <v/>
      </c>
      <c r="AG26" s="43"/>
      <c r="AH26" s="73" t="str">
        <f>IF(AG26&lt;&gt;"",IF(AG26="Victoire",IF(VLOOKUP(AD26,$A$8:$BJ$60,33,FALSE)="Défaite","OK","ERR"),IF(AG26="Défaite",IF(VLOOKUP(AD26,$A$8:$BJ$60,33,FALSE)="Victoire","OK","ERR"),IF(AG26="Nul",IF(VLOOKUP(AD26,$A$8:$BJ$60,33,FALSE)="Nul","OK","ERR")))),"")</f>
        <v/>
      </c>
      <c r="AI26" s="41"/>
      <c r="AJ26" s="56">
        <f t="shared" si="15"/>
        <v>0</v>
      </c>
      <c r="AK26" s="98"/>
      <c r="AL26" s="50" t="str">
        <f t="shared" si="16"/>
        <v/>
      </c>
      <c r="AM26" s="14" t="str">
        <f t="shared" si="17"/>
        <v/>
      </c>
      <c r="AN26" s="43"/>
      <c r="AO26" s="14" t="str">
        <f t="shared" si="18"/>
        <v/>
      </c>
      <c r="AP26" s="41"/>
      <c r="AQ26" s="56">
        <f t="shared" si="19"/>
        <v>0</v>
      </c>
      <c r="AR26" s="98"/>
      <c r="AS26" s="50" t="str">
        <f t="shared" si="20"/>
        <v/>
      </c>
      <c r="AT26" s="43" t="str">
        <f t="shared" si="21"/>
        <v/>
      </c>
      <c r="AU26" s="43"/>
      <c r="AV26" s="14" t="str">
        <f t="shared" si="22"/>
        <v/>
      </c>
      <c r="AW26" s="41"/>
      <c r="AX26" s="56">
        <f t="shared" si="23"/>
        <v>0</v>
      </c>
      <c r="AY26" s="98"/>
      <c r="AZ26" s="50" t="str">
        <f t="shared" si="24"/>
        <v/>
      </c>
      <c r="BA26" s="43" t="str">
        <f t="shared" si="25"/>
        <v/>
      </c>
      <c r="BB26" s="43"/>
      <c r="BC26" s="14" t="str">
        <f t="shared" si="26"/>
        <v/>
      </c>
      <c r="BD26" s="41"/>
      <c r="BE26" s="56">
        <f t="shared" si="27"/>
        <v>0</v>
      </c>
      <c r="BF26" s="98"/>
      <c r="BG26" s="50" t="str">
        <f t="shared" si="28"/>
        <v/>
      </c>
      <c r="BH26" s="43" t="str">
        <f t="shared" si="32"/>
        <v/>
      </c>
      <c r="BI26" s="43"/>
      <c r="BJ26" s="14" t="str">
        <f t="shared" si="29"/>
        <v/>
      </c>
      <c r="BK26" s="41"/>
      <c r="BL26" s="56">
        <f t="shared" si="30"/>
        <v>0</v>
      </c>
      <c r="BM26" s="89">
        <f>E26+E27+E28</f>
        <v>0</v>
      </c>
      <c r="BN26" s="60">
        <f t="shared" si="31"/>
        <v>0</v>
      </c>
      <c r="BO26" s="62"/>
      <c r="BP26" s="62"/>
    </row>
    <row r="27" spans="1:68" s="5" customFormat="1" ht="16.5">
      <c r="A27" s="41"/>
      <c r="B27" s="97"/>
      <c r="C27" s="97"/>
      <c r="D27" s="97"/>
      <c r="E27" s="91">
        <f>O27+V27+AC27+AJ27+AQ27+BP27</f>
        <v>0</v>
      </c>
      <c r="F27" s="41"/>
      <c r="G27" s="56" t="str">
        <f>IF($F27&lt;&gt;"",VLOOKUP(F27,Armees!$A$1:$B$283,2,FALSE),"")</f>
        <v/>
      </c>
      <c r="H27" s="42"/>
      <c r="I27" s="98"/>
      <c r="J27" s="50" t="str">
        <f t="shared" si="1"/>
        <v/>
      </c>
      <c r="K27" s="43" t="str">
        <f t="shared" si="2"/>
        <v/>
      </c>
      <c r="L27" s="43"/>
      <c r="M27" s="73" t="str">
        <f t="shared" si="3"/>
        <v/>
      </c>
      <c r="N27" s="41"/>
      <c r="O27" s="56">
        <f t="shared" si="4"/>
        <v>0</v>
      </c>
      <c r="P27" s="98"/>
      <c r="Q27" s="50" t="str">
        <f t="shared" si="5"/>
        <v/>
      </c>
      <c r="R27" s="14" t="str">
        <f t="shared" si="6"/>
        <v/>
      </c>
      <c r="S27" s="43"/>
      <c r="T27" s="73" t="str">
        <f>IF(S27&lt;&gt;"",IF(S27="Victoire",IF(VLOOKUP(P27,$A$8:$BL$60,19,FALSE)="Défaite","OK","ERR"),IF(S27="Défaite",IF(VLOOKUP(P27,$A$8:$BL$60,19,FALSE)="Victoire","OK","ERR"),IF(S27="Nul",IF(VLOOKUP(P27,$A$8:$BL$60,19,FALSE)="Nul","OK","ERR")))),"")</f>
        <v/>
      </c>
      <c r="U27" s="41"/>
      <c r="V27" s="56">
        <f t="shared" si="8"/>
        <v>0</v>
      </c>
      <c r="W27" s="98"/>
      <c r="X27" s="50" t="str">
        <f t="shared" si="9"/>
        <v/>
      </c>
      <c r="Y27" s="14" t="str">
        <f t="shared" si="10"/>
        <v/>
      </c>
      <c r="Z27" s="43"/>
      <c r="AA27" s="43" t="str">
        <f>IF(Z27&lt;&gt;"",IF(Z27="Victoire",IF(VLOOKUP(W27,$A$8:$BJ$60,26,FALSE)="Défaite","OK","ERR"),IF(Z27="Défaite",IF(VLOOKUP(W27,$A$8:$BJ$60,26,FALSE)="Victoire","OK","ERR"),IF(Z27="Nul",IF(VLOOKUP(W27,$A$8:$BJ$60,26,FALSE)="Nul","OK","ERR")))),"")</f>
        <v/>
      </c>
      <c r="AB27" s="41"/>
      <c r="AC27" s="92">
        <f t="shared" si="11"/>
        <v>0</v>
      </c>
      <c r="AD27" s="99"/>
      <c r="AE27" s="50" t="str">
        <f t="shared" si="12"/>
        <v/>
      </c>
      <c r="AF27" s="14" t="str">
        <f t="shared" si="13"/>
        <v/>
      </c>
      <c r="AG27" s="43"/>
      <c r="AH27" s="73" t="str">
        <f>IF(AG27&lt;&gt;"",IF(AG27="Victoire",IF(VLOOKUP(AD27,$A$8:$BJ$60,33,FALSE)="Défaite","OK","ERR"),IF(AG27="Défaite",IF(VLOOKUP(AD27,$A$8:$BJ$60,33,FALSE)="Victoire","OK","ERR"),IF(AG27="Nul",IF(VLOOKUP(AD27,$A$8:$BJ$60,33,FALSE)="Nul","OK","ERR")))),"")</f>
        <v/>
      </c>
      <c r="AI27" s="41"/>
      <c r="AJ27" s="56">
        <f t="shared" si="15"/>
        <v>0</v>
      </c>
      <c r="AK27" s="98"/>
      <c r="AL27" s="50" t="str">
        <f t="shared" si="16"/>
        <v/>
      </c>
      <c r="AM27" s="14" t="str">
        <f t="shared" si="17"/>
        <v/>
      </c>
      <c r="AN27" s="43"/>
      <c r="AO27" s="14" t="str">
        <f t="shared" si="18"/>
        <v/>
      </c>
      <c r="AP27" s="41"/>
      <c r="AQ27" s="56">
        <f t="shared" si="19"/>
        <v>0</v>
      </c>
      <c r="AR27" s="98"/>
      <c r="AS27" s="50" t="str">
        <f t="shared" si="20"/>
        <v/>
      </c>
      <c r="AT27" s="43" t="str">
        <f t="shared" si="21"/>
        <v/>
      </c>
      <c r="AU27" s="43"/>
      <c r="AV27" s="14" t="str">
        <f t="shared" si="22"/>
        <v/>
      </c>
      <c r="AW27" s="41"/>
      <c r="AX27" s="56">
        <f t="shared" si="23"/>
        <v>0</v>
      </c>
      <c r="AY27" s="98"/>
      <c r="AZ27" s="50" t="str">
        <f t="shared" si="24"/>
        <v/>
      </c>
      <c r="BA27" s="43" t="str">
        <f t="shared" si="25"/>
        <v/>
      </c>
      <c r="BB27" s="43"/>
      <c r="BC27" s="14" t="str">
        <f t="shared" si="26"/>
        <v/>
      </c>
      <c r="BD27" s="41"/>
      <c r="BE27" s="56">
        <f t="shared" si="27"/>
        <v>0</v>
      </c>
      <c r="BF27" s="98"/>
      <c r="BG27" s="50" t="str">
        <f t="shared" si="28"/>
        <v/>
      </c>
      <c r="BH27" s="43" t="str">
        <f t="shared" si="32"/>
        <v/>
      </c>
      <c r="BI27" s="43"/>
      <c r="BJ27" s="14" t="str">
        <f t="shared" si="29"/>
        <v/>
      </c>
      <c r="BK27" s="41"/>
      <c r="BL27" s="56">
        <f t="shared" si="30"/>
        <v>0</v>
      </c>
      <c r="BM27" s="89">
        <f>E26+E27+E28</f>
        <v>0</v>
      </c>
      <c r="BN27" s="60">
        <f t="shared" si="31"/>
        <v>0</v>
      </c>
      <c r="BO27" s="62"/>
      <c r="BP27" s="62"/>
    </row>
    <row r="28" spans="1:68" s="5" customFormat="1" ht="16.5">
      <c r="A28" s="41"/>
      <c r="B28" s="97"/>
      <c r="C28" s="97"/>
      <c r="D28" s="97"/>
      <c r="E28" s="91">
        <f>O28+V28+AC28+AJ28+AQ28+BP28</f>
        <v>0</v>
      </c>
      <c r="F28" s="41"/>
      <c r="G28" s="56" t="str">
        <f>IF($F28&lt;&gt;"",VLOOKUP(F28,Armees!$A$1:$B$283,2,FALSE),"")</f>
        <v/>
      </c>
      <c r="H28" s="42"/>
      <c r="I28" s="98"/>
      <c r="J28" s="50" t="str">
        <f t="shared" si="1"/>
        <v/>
      </c>
      <c r="K28" s="43" t="str">
        <f t="shared" si="2"/>
        <v/>
      </c>
      <c r="L28" s="43"/>
      <c r="M28" s="73" t="str">
        <f t="shared" si="3"/>
        <v/>
      </c>
      <c r="N28" s="41"/>
      <c r="O28" s="56">
        <f t="shared" si="4"/>
        <v>0</v>
      </c>
      <c r="P28" s="98"/>
      <c r="Q28" s="50" t="str">
        <f t="shared" si="5"/>
        <v/>
      </c>
      <c r="R28" s="14" t="str">
        <f t="shared" si="6"/>
        <v/>
      </c>
      <c r="S28" s="43"/>
      <c r="T28" s="73" t="str">
        <f>IF(S28&lt;&gt;"",IF(S28="Victoire",IF(VLOOKUP(P28,$A$8:$BL$60,19,FALSE)="Défaite","OK","ERR"),IF(S28="Défaite",IF(VLOOKUP(P28,$A$8:$BL$60,19,FALSE)="Victoire","OK","ERR"),IF(S28="Nul",IF(VLOOKUP(P28,$A$8:$BL$60,19,FALSE)="Nul","OK","ERR")))),"")</f>
        <v/>
      </c>
      <c r="U28" s="41"/>
      <c r="V28" s="56">
        <f t="shared" si="8"/>
        <v>0</v>
      </c>
      <c r="W28" s="98"/>
      <c r="X28" s="50" t="str">
        <f t="shared" si="9"/>
        <v/>
      </c>
      <c r="Y28" s="14" t="str">
        <f t="shared" si="10"/>
        <v/>
      </c>
      <c r="Z28" s="43"/>
      <c r="AA28" s="43" t="str">
        <f>IF(Z28&lt;&gt;"",IF(Z28="Victoire",IF(VLOOKUP(W28,$A$8:$BJ$60,26,FALSE)="Défaite","OK","ERR"),IF(Z28="Défaite",IF(VLOOKUP(W28,$A$8:$BJ$60,26,FALSE)="Victoire","OK","ERR"),IF(Z28="Nul",IF(VLOOKUP(W28,$A$8:$BJ$60,26,FALSE)="Nul","OK","ERR")))),"")</f>
        <v/>
      </c>
      <c r="AB28" s="41"/>
      <c r="AC28" s="92">
        <f t="shared" si="11"/>
        <v>0</v>
      </c>
      <c r="AD28" s="99"/>
      <c r="AE28" s="50" t="str">
        <f t="shared" si="12"/>
        <v/>
      </c>
      <c r="AF28" s="14" t="str">
        <f t="shared" si="13"/>
        <v/>
      </c>
      <c r="AG28" s="43"/>
      <c r="AH28" s="73" t="str">
        <f>IF(AG28&lt;&gt;"",IF(AG28="Victoire",IF(VLOOKUP(AD28,$A$8:$BJ$60,33,FALSE)="Défaite","OK","ERR"),IF(AG28="Défaite",IF(VLOOKUP(AD28,$A$8:$BJ$60,33,FALSE)="Victoire","OK","ERR"),IF(AG28="Nul",IF(VLOOKUP(AD28,$A$8:$BJ$60,33,FALSE)="Nul","OK","ERR")))),"")</f>
        <v/>
      </c>
      <c r="AI28" s="41"/>
      <c r="AJ28" s="56">
        <f t="shared" si="15"/>
        <v>0</v>
      </c>
      <c r="AK28" s="98"/>
      <c r="AL28" s="50" t="str">
        <f t="shared" si="16"/>
        <v/>
      </c>
      <c r="AM28" s="14" t="str">
        <f t="shared" si="17"/>
        <v/>
      </c>
      <c r="AN28" s="43"/>
      <c r="AO28" s="14" t="str">
        <f t="shared" si="18"/>
        <v/>
      </c>
      <c r="AP28" s="41"/>
      <c r="AQ28" s="56">
        <f t="shared" si="19"/>
        <v>0</v>
      </c>
      <c r="AR28" s="98"/>
      <c r="AS28" s="50" t="str">
        <f t="shared" si="20"/>
        <v/>
      </c>
      <c r="AT28" s="43" t="str">
        <f t="shared" si="21"/>
        <v/>
      </c>
      <c r="AU28" s="43"/>
      <c r="AV28" s="14" t="str">
        <f t="shared" si="22"/>
        <v/>
      </c>
      <c r="AW28" s="41"/>
      <c r="AX28" s="56">
        <f t="shared" si="23"/>
        <v>0</v>
      </c>
      <c r="AY28" s="98"/>
      <c r="AZ28" s="50" t="str">
        <f t="shared" si="24"/>
        <v/>
      </c>
      <c r="BA28" s="43" t="str">
        <f t="shared" si="25"/>
        <v/>
      </c>
      <c r="BB28" s="43"/>
      <c r="BC28" s="14" t="str">
        <f t="shared" si="26"/>
        <v/>
      </c>
      <c r="BD28" s="41"/>
      <c r="BE28" s="56">
        <f t="shared" si="27"/>
        <v>0</v>
      </c>
      <c r="BF28" s="98"/>
      <c r="BG28" s="50" t="str">
        <f t="shared" si="28"/>
        <v/>
      </c>
      <c r="BH28" s="43" t="str">
        <f t="shared" si="32"/>
        <v/>
      </c>
      <c r="BI28" s="43"/>
      <c r="BJ28" s="14" t="str">
        <f t="shared" si="29"/>
        <v/>
      </c>
      <c r="BK28" s="41"/>
      <c r="BL28" s="56">
        <f t="shared" si="30"/>
        <v>0</v>
      </c>
      <c r="BM28" s="89">
        <f>E26+E27+E28</f>
        <v>0</v>
      </c>
      <c r="BN28" s="60">
        <f t="shared" si="31"/>
        <v>0</v>
      </c>
      <c r="BO28" s="62"/>
      <c r="BP28" s="62"/>
    </row>
    <row r="29" spans="1:68" s="5" customFormat="1" ht="16.5">
      <c r="A29" s="96"/>
      <c r="B29" s="97"/>
      <c r="C29" s="97"/>
      <c r="D29" s="97"/>
      <c r="E29" s="91">
        <f t="shared" ref="E29:E60" si="34">O29+V29+AC29+AJ29+AQ29+BP29+AX29+BE29+BL29</f>
        <v>0</v>
      </c>
      <c r="F29" s="41"/>
      <c r="G29" s="56" t="str">
        <f>IF($F29&lt;&gt;"",VLOOKUP(F29,Armees!$A$1:$B$283,2,FALSE),"")</f>
        <v/>
      </c>
      <c r="H29" s="42"/>
      <c r="I29" s="98"/>
      <c r="J29" s="50" t="str">
        <f t="shared" si="1"/>
        <v/>
      </c>
      <c r="K29" s="43" t="str">
        <f t="shared" si="2"/>
        <v/>
      </c>
      <c r="L29" s="43"/>
      <c r="M29" s="73" t="str">
        <f t="shared" si="3"/>
        <v/>
      </c>
      <c r="N29" s="41"/>
      <c r="O29" s="56">
        <f t="shared" si="4"/>
        <v>0</v>
      </c>
      <c r="P29" s="98"/>
      <c r="Q29" s="50" t="str">
        <f t="shared" si="5"/>
        <v/>
      </c>
      <c r="R29" s="14" t="str">
        <f t="shared" si="6"/>
        <v/>
      </c>
      <c r="S29" s="43"/>
      <c r="T29" s="73" t="str">
        <f t="shared" ref="T29:T34" si="35">IF(S29&lt;&gt;"",IF(S29="Victoire",IF(VLOOKUP(P29,$A$8:$L$60,12,FALSE)="Défaite","OK","ERR"),IF(S29="Défaite",IF(VLOOKUP(P29,$A$8:$L$60,12,FALSE)="Victoire","OK","ERR"),IF(S29="Nul",IF(VLOOKUP(P29,$A$8:$L$60,12,FALSE)="Nul","OK","ERR")))),"")</f>
        <v/>
      </c>
      <c r="U29" s="41"/>
      <c r="V29" s="56">
        <f t="shared" si="8"/>
        <v>0</v>
      </c>
      <c r="W29" s="98"/>
      <c r="X29" s="50" t="str">
        <f t="shared" si="9"/>
        <v/>
      </c>
      <c r="Y29" s="14" t="str">
        <f t="shared" si="10"/>
        <v/>
      </c>
      <c r="Z29" s="43"/>
      <c r="AA29" s="43" t="str">
        <f>IF(Z29&lt;&gt;"",IF(Z29="Victoire",IF(VLOOKUP(W29,$A$8:$L$60,12,FALSE)="Défaite","OK","ERR"),IF(Z29="Défaite",IF(VLOOKUP(W29,$A$8:$L$60,12,FALSE)="Victoire","OK","ERR"),IF(Z29="Nul",IF(VLOOKUP(W29,$A$8:$L$60,12,FALSE)="Nul","OK","ERR")))),"")</f>
        <v/>
      </c>
      <c r="AB29" s="41"/>
      <c r="AC29" s="92">
        <f t="shared" si="11"/>
        <v>0</v>
      </c>
      <c r="AD29" s="90"/>
      <c r="AE29" s="50" t="str">
        <f t="shared" si="12"/>
        <v/>
      </c>
      <c r="AF29" s="14" t="str">
        <f t="shared" si="13"/>
        <v/>
      </c>
      <c r="AG29" s="43"/>
      <c r="AH29" s="73" t="str">
        <f t="shared" ref="AH29:AH34" si="36">IF(AG29&lt;&gt;"",IF(AG29="Victoire",IF(VLOOKUP(AD29,$A$8:$L$60,12,FALSE)="Défaite","OK","ERR"),IF(AG29="Défaite",IF(VLOOKUP(AD29,$A$8:$L$60,12,FALSE)="Victoire","OK","ERR"),IF(AG29="Nul",IF(VLOOKUP(AD29,$A$8:$L$60,12,FALSE)="Nul","OK","ERR")))),"")</f>
        <v/>
      </c>
      <c r="AI29" s="41"/>
      <c r="AJ29" s="56">
        <f t="shared" si="15"/>
        <v>0</v>
      </c>
      <c r="AK29" s="98"/>
      <c r="AL29" s="50" t="str">
        <f t="shared" si="16"/>
        <v/>
      </c>
      <c r="AM29" s="14" t="str">
        <f t="shared" si="17"/>
        <v/>
      </c>
      <c r="AN29" s="43"/>
      <c r="AO29" s="14" t="str">
        <f t="shared" si="18"/>
        <v/>
      </c>
      <c r="AP29" s="41"/>
      <c r="AQ29" s="56">
        <f t="shared" si="19"/>
        <v>0</v>
      </c>
      <c r="AR29" s="98"/>
      <c r="AS29" s="50" t="str">
        <f t="shared" si="20"/>
        <v/>
      </c>
      <c r="AT29" s="43" t="str">
        <f t="shared" si="21"/>
        <v/>
      </c>
      <c r="AU29" s="43"/>
      <c r="AV29" s="14" t="str">
        <f t="shared" si="22"/>
        <v/>
      </c>
      <c r="AW29" s="41"/>
      <c r="AX29" s="56">
        <f t="shared" si="23"/>
        <v>0</v>
      </c>
      <c r="AY29" s="98"/>
      <c r="AZ29" s="50" t="str">
        <f t="shared" si="24"/>
        <v/>
      </c>
      <c r="BA29" s="43" t="str">
        <f t="shared" si="25"/>
        <v/>
      </c>
      <c r="BB29" s="43"/>
      <c r="BC29" s="14" t="str">
        <f t="shared" si="26"/>
        <v/>
      </c>
      <c r="BD29" s="41"/>
      <c r="BE29" s="56">
        <f t="shared" si="27"/>
        <v>0</v>
      </c>
      <c r="BF29" s="98"/>
      <c r="BG29" s="50" t="str">
        <f t="shared" si="28"/>
        <v/>
      </c>
      <c r="BH29" s="43" t="str">
        <f t="shared" si="32"/>
        <v/>
      </c>
      <c r="BI29" s="43"/>
      <c r="BJ29" s="14" t="str">
        <f t="shared" si="29"/>
        <v/>
      </c>
      <c r="BK29" s="41"/>
      <c r="BL29" s="56">
        <f t="shared" si="30"/>
        <v>0</v>
      </c>
      <c r="BM29" s="89">
        <f>E29+E30+E31</f>
        <v>0</v>
      </c>
      <c r="BN29" s="60">
        <f t="shared" si="31"/>
        <v>0</v>
      </c>
      <c r="BO29" s="62"/>
      <c r="BP29" s="62"/>
    </row>
    <row r="30" spans="1:68" s="5" customFormat="1" ht="16.5">
      <c r="A30" s="96"/>
      <c r="B30" s="97"/>
      <c r="C30" s="97"/>
      <c r="D30" s="97"/>
      <c r="E30" s="91">
        <f t="shared" si="34"/>
        <v>0</v>
      </c>
      <c r="F30" s="41"/>
      <c r="G30" s="56" t="str">
        <f>IF($F30&lt;&gt;"",VLOOKUP(F30,Armees!$A$1:$B$283,2,FALSE),"")</f>
        <v/>
      </c>
      <c r="H30" s="42"/>
      <c r="I30" s="98"/>
      <c r="J30" s="50" t="str">
        <f t="shared" si="1"/>
        <v/>
      </c>
      <c r="K30" s="43" t="str">
        <f t="shared" si="2"/>
        <v/>
      </c>
      <c r="L30" s="43"/>
      <c r="M30" s="73" t="str">
        <f t="shared" si="3"/>
        <v/>
      </c>
      <c r="N30" s="41"/>
      <c r="O30" s="56">
        <f t="shared" si="4"/>
        <v>0</v>
      </c>
      <c r="P30" s="98"/>
      <c r="Q30" s="50" t="str">
        <f t="shared" si="5"/>
        <v/>
      </c>
      <c r="R30" s="14" t="str">
        <f t="shared" si="6"/>
        <v/>
      </c>
      <c r="S30" s="43"/>
      <c r="T30" s="73" t="str">
        <f t="shared" si="35"/>
        <v/>
      </c>
      <c r="U30" s="41"/>
      <c r="V30" s="56">
        <f t="shared" si="8"/>
        <v>0</v>
      </c>
      <c r="W30" s="98"/>
      <c r="X30" s="50" t="str">
        <f t="shared" si="9"/>
        <v/>
      </c>
      <c r="Y30" s="14" t="str">
        <f t="shared" si="10"/>
        <v/>
      </c>
      <c r="Z30" s="43"/>
      <c r="AA30" s="43" t="str">
        <f>IF(Z30&lt;&gt;"",IF(Z30="Victoire",IF(VLOOKUP(W30,$A$8:$L$60,12,FALSE)="Défaite","OK","ERR"),IF(Z30="Défaite",IF(VLOOKUP(W30,$A$8:$L$60,12,FALSE)="Victoire","OK","ERR"),IF(Z30="Nul",IF(VLOOKUP(W30,$A$8:$L$60,12,FALSE)="Nul","OK","ERR")))),"")</f>
        <v/>
      </c>
      <c r="AB30" s="41"/>
      <c r="AC30" s="92">
        <f t="shared" si="11"/>
        <v>0</v>
      </c>
      <c r="AD30" s="90"/>
      <c r="AE30" s="50" t="str">
        <f t="shared" si="12"/>
        <v/>
      </c>
      <c r="AF30" s="14" t="str">
        <f t="shared" si="13"/>
        <v/>
      </c>
      <c r="AG30" s="43"/>
      <c r="AH30" s="73" t="str">
        <f t="shared" si="36"/>
        <v/>
      </c>
      <c r="AI30" s="41"/>
      <c r="AJ30" s="56">
        <f t="shared" si="15"/>
        <v>0</v>
      </c>
      <c r="AK30" s="98"/>
      <c r="AL30" s="50" t="str">
        <f t="shared" si="16"/>
        <v/>
      </c>
      <c r="AM30" s="14" t="str">
        <f t="shared" si="17"/>
        <v/>
      </c>
      <c r="AN30" s="43"/>
      <c r="AO30" s="14" t="str">
        <f t="shared" si="18"/>
        <v/>
      </c>
      <c r="AP30" s="41"/>
      <c r="AQ30" s="56">
        <f t="shared" si="19"/>
        <v>0</v>
      </c>
      <c r="AR30" s="98"/>
      <c r="AS30" s="50" t="str">
        <f t="shared" si="20"/>
        <v/>
      </c>
      <c r="AT30" s="43" t="str">
        <f t="shared" si="21"/>
        <v/>
      </c>
      <c r="AU30" s="43"/>
      <c r="AV30" s="14" t="str">
        <f t="shared" si="22"/>
        <v/>
      </c>
      <c r="AW30" s="41"/>
      <c r="AX30" s="56">
        <f t="shared" si="23"/>
        <v>0</v>
      </c>
      <c r="AY30" s="98"/>
      <c r="AZ30" s="50" t="str">
        <f t="shared" si="24"/>
        <v/>
      </c>
      <c r="BA30" s="43" t="str">
        <f t="shared" si="25"/>
        <v/>
      </c>
      <c r="BB30" s="43"/>
      <c r="BC30" s="14" t="str">
        <f t="shared" si="26"/>
        <v/>
      </c>
      <c r="BD30" s="41"/>
      <c r="BE30" s="56">
        <f t="shared" si="27"/>
        <v>0</v>
      </c>
      <c r="BF30" s="98"/>
      <c r="BG30" s="50" t="str">
        <f t="shared" si="28"/>
        <v/>
      </c>
      <c r="BH30" s="43" t="str">
        <f t="shared" si="32"/>
        <v/>
      </c>
      <c r="BI30" s="43"/>
      <c r="BJ30" s="14" t="str">
        <f t="shared" si="29"/>
        <v/>
      </c>
      <c r="BK30" s="41"/>
      <c r="BL30" s="56">
        <f t="shared" si="30"/>
        <v>0</v>
      </c>
      <c r="BM30" s="89">
        <f>E29+E30+E31</f>
        <v>0</v>
      </c>
      <c r="BN30" s="60">
        <f t="shared" si="31"/>
        <v>0</v>
      </c>
      <c r="BO30" s="62"/>
      <c r="BP30" s="62"/>
    </row>
    <row r="31" spans="1:68" s="5" customFormat="1" ht="16.5">
      <c r="A31" s="96"/>
      <c r="B31" s="97"/>
      <c r="C31" s="97"/>
      <c r="D31" s="97"/>
      <c r="E31" s="91">
        <f t="shared" si="34"/>
        <v>0</v>
      </c>
      <c r="F31" s="41"/>
      <c r="G31" s="56" t="str">
        <f>IF($F31&lt;&gt;"",VLOOKUP(F31,Armees!$A$1:$B$283,2,FALSE),"")</f>
        <v/>
      </c>
      <c r="H31" s="42"/>
      <c r="I31" s="98"/>
      <c r="J31" s="50" t="str">
        <f t="shared" si="1"/>
        <v/>
      </c>
      <c r="K31" s="43" t="str">
        <f t="shared" si="2"/>
        <v/>
      </c>
      <c r="L31" s="43"/>
      <c r="M31" s="73" t="str">
        <f t="shared" si="3"/>
        <v/>
      </c>
      <c r="N31" s="41"/>
      <c r="O31" s="56">
        <f t="shared" si="4"/>
        <v>0</v>
      </c>
      <c r="P31" s="98"/>
      <c r="Q31" s="50" t="str">
        <f t="shared" si="5"/>
        <v/>
      </c>
      <c r="R31" s="14" t="str">
        <f t="shared" si="6"/>
        <v/>
      </c>
      <c r="S31" s="43"/>
      <c r="T31" s="73" t="str">
        <f t="shared" si="35"/>
        <v/>
      </c>
      <c r="U31" s="41"/>
      <c r="V31" s="56">
        <f t="shared" si="8"/>
        <v>0</v>
      </c>
      <c r="W31" s="98"/>
      <c r="X31" s="50" t="str">
        <f t="shared" si="9"/>
        <v/>
      </c>
      <c r="Y31" s="14" t="str">
        <f t="shared" si="10"/>
        <v/>
      </c>
      <c r="Z31" s="43"/>
      <c r="AA31" s="43" t="str">
        <f>IF(Z31&lt;&gt;"",IF(Z31="Victoire",IF(VLOOKUP(W31,$A$8:$L$60,12,FALSE)="Défaite","OK","ERR"),IF(Z31="Défaite",IF(VLOOKUP(W31,$A$8:$L$60,12,FALSE)="Victoire","OK","ERR"),IF(Z31="Nul",IF(VLOOKUP(W31,$A$8:$L$60,12,FALSE)="Nul","OK","ERR")))),"")</f>
        <v/>
      </c>
      <c r="AB31" s="41"/>
      <c r="AC31" s="92">
        <f t="shared" si="11"/>
        <v>0</v>
      </c>
      <c r="AD31" s="90"/>
      <c r="AE31" s="50" t="str">
        <f t="shared" si="12"/>
        <v/>
      </c>
      <c r="AF31" s="14" t="str">
        <f t="shared" si="13"/>
        <v/>
      </c>
      <c r="AG31" s="43"/>
      <c r="AH31" s="73" t="str">
        <f t="shared" si="36"/>
        <v/>
      </c>
      <c r="AI31" s="41"/>
      <c r="AJ31" s="56">
        <f t="shared" si="15"/>
        <v>0</v>
      </c>
      <c r="AK31" s="98"/>
      <c r="AL31" s="50" t="str">
        <f t="shared" si="16"/>
        <v/>
      </c>
      <c r="AM31" s="14" t="str">
        <f t="shared" si="17"/>
        <v/>
      </c>
      <c r="AN31" s="43"/>
      <c r="AO31" s="14" t="str">
        <f t="shared" si="18"/>
        <v/>
      </c>
      <c r="AP31" s="41"/>
      <c r="AQ31" s="56">
        <f t="shared" si="19"/>
        <v>0</v>
      </c>
      <c r="AR31" s="98"/>
      <c r="AS31" s="50" t="str">
        <f t="shared" si="20"/>
        <v/>
      </c>
      <c r="AT31" s="43" t="str">
        <f t="shared" si="21"/>
        <v/>
      </c>
      <c r="AU31" s="43"/>
      <c r="AV31" s="14" t="str">
        <f t="shared" si="22"/>
        <v/>
      </c>
      <c r="AW31" s="41"/>
      <c r="AX31" s="56">
        <f t="shared" si="23"/>
        <v>0</v>
      </c>
      <c r="AY31" s="98"/>
      <c r="AZ31" s="50" t="str">
        <f t="shared" si="24"/>
        <v/>
      </c>
      <c r="BA31" s="43" t="str">
        <f t="shared" si="25"/>
        <v/>
      </c>
      <c r="BB31" s="43"/>
      <c r="BC31" s="14" t="str">
        <f t="shared" si="26"/>
        <v/>
      </c>
      <c r="BD31" s="41"/>
      <c r="BE31" s="56">
        <f t="shared" si="27"/>
        <v>0</v>
      </c>
      <c r="BF31" s="98"/>
      <c r="BG31" s="50" t="str">
        <f t="shared" si="28"/>
        <v/>
      </c>
      <c r="BH31" s="43" t="str">
        <f t="shared" si="32"/>
        <v/>
      </c>
      <c r="BI31" s="43"/>
      <c r="BJ31" s="14" t="str">
        <f t="shared" si="29"/>
        <v/>
      </c>
      <c r="BK31" s="41"/>
      <c r="BL31" s="56">
        <f t="shared" si="30"/>
        <v>0</v>
      </c>
      <c r="BM31" s="89">
        <f>E29+E30+E31</f>
        <v>0</v>
      </c>
      <c r="BN31" s="60">
        <f t="shared" si="31"/>
        <v>0</v>
      </c>
      <c r="BO31" s="62"/>
      <c r="BP31" s="62"/>
    </row>
    <row r="32" spans="1:68" s="5" customFormat="1" ht="16.5">
      <c r="A32" s="96"/>
      <c r="B32" s="97"/>
      <c r="C32" s="97"/>
      <c r="D32" s="97"/>
      <c r="E32" s="91">
        <f t="shared" si="34"/>
        <v>0</v>
      </c>
      <c r="F32" s="41"/>
      <c r="G32" s="56" t="str">
        <f>IF($F32&lt;&gt;"",VLOOKUP(F32,Armees!$A$1:$B$283,2,FALSE),"")</f>
        <v/>
      </c>
      <c r="H32" s="42"/>
      <c r="I32" s="98"/>
      <c r="J32" s="50" t="str">
        <f t="shared" si="1"/>
        <v/>
      </c>
      <c r="K32" s="43" t="str">
        <f t="shared" si="2"/>
        <v/>
      </c>
      <c r="L32" s="43"/>
      <c r="M32" s="73" t="str">
        <f t="shared" si="3"/>
        <v/>
      </c>
      <c r="N32" s="41"/>
      <c r="O32" s="56">
        <f t="shared" si="4"/>
        <v>0</v>
      </c>
      <c r="P32" s="98"/>
      <c r="Q32" s="50" t="str">
        <f t="shared" si="5"/>
        <v/>
      </c>
      <c r="R32" s="14" t="str">
        <f t="shared" si="6"/>
        <v/>
      </c>
      <c r="S32" s="43"/>
      <c r="T32" s="43" t="str">
        <f t="shared" si="35"/>
        <v/>
      </c>
      <c r="U32" s="41"/>
      <c r="V32" s="56">
        <f t="shared" si="8"/>
        <v>0</v>
      </c>
      <c r="W32" s="98"/>
      <c r="X32" s="50" t="str">
        <f t="shared" si="9"/>
        <v/>
      </c>
      <c r="Y32" s="14" t="str">
        <f t="shared" si="10"/>
        <v/>
      </c>
      <c r="Z32" s="43"/>
      <c r="AA32" s="43" t="str">
        <f t="shared" ref="AA32:AA60" si="37">IF(Z32&lt;&gt;"",IF(Z32="Victoire",IF(VLOOKUP(W32,$A$8:$BJ$60,26,FALSE)="Défaite","OK","ERR"),IF(Z32="Défaite",IF(VLOOKUP(W32,$A$8:$BJ$60,26,FALSE)="Victoire","OK","ERR"),IF(Z32="Nul",IF(VLOOKUP(W32,$A$8:$BJ$60,26,FALSE)="Nul","OK","ERR")))),"")</f>
        <v/>
      </c>
      <c r="AB32" s="41"/>
      <c r="AC32" s="92">
        <f t="shared" si="11"/>
        <v>0</v>
      </c>
      <c r="AD32" s="99"/>
      <c r="AE32" s="50" t="str">
        <f t="shared" si="12"/>
        <v/>
      </c>
      <c r="AF32" s="14" t="str">
        <f t="shared" si="13"/>
        <v/>
      </c>
      <c r="AG32" s="43"/>
      <c r="AH32" s="43" t="str">
        <f t="shared" si="36"/>
        <v/>
      </c>
      <c r="AI32" s="41"/>
      <c r="AJ32" s="56">
        <f t="shared" si="15"/>
        <v>0</v>
      </c>
      <c r="AK32" s="98"/>
      <c r="AL32" s="50" t="str">
        <f t="shared" si="16"/>
        <v/>
      </c>
      <c r="AM32" s="14" t="str">
        <f t="shared" si="17"/>
        <v/>
      </c>
      <c r="AN32" s="43"/>
      <c r="AO32" s="14" t="str">
        <f t="shared" si="18"/>
        <v/>
      </c>
      <c r="AP32" s="41"/>
      <c r="AQ32" s="56">
        <f t="shared" si="19"/>
        <v>0</v>
      </c>
      <c r="AR32" s="98"/>
      <c r="AS32" s="50" t="str">
        <f t="shared" si="20"/>
        <v/>
      </c>
      <c r="AT32" s="43" t="str">
        <f t="shared" si="21"/>
        <v/>
      </c>
      <c r="AU32" s="43"/>
      <c r="AV32" s="14" t="str">
        <f t="shared" si="22"/>
        <v/>
      </c>
      <c r="AW32" s="41"/>
      <c r="AX32" s="56">
        <f t="shared" si="23"/>
        <v>0</v>
      </c>
      <c r="AY32" s="98"/>
      <c r="AZ32" s="50" t="str">
        <f t="shared" si="24"/>
        <v/>
      </c>
      <c r="BA32" s="43" t="str">
        <f t="shared" si="25"/>
        <v/>
      </c>
      <c r="BB32" s="43"/>
      <c r="BC32" s="14" t="str">
        <f t="shared" si="26"/>
        <v/>
      </c>
      <c r="BD32" s="41"/>
      <c r="BE32" s="56">
        <f t="shared" si="27"/>
        <v>0</v>
      </c>
      <c r="BF32" s="98"/>
      <c r="BG32" s="50" t="str">
        <f t="shared" si="28"/>
        <v/>
      </c>
      <c r="BH32" s="43" t="str">
        <f t="shared" si="32"/>
        <v/>
      </c>
      <c r="BI32" s="43"/>
      <c r="BJ32" s="14" t="str">
        <f t="shared" si="29"/>
        <v/>
      </c>
      <c r="BK32" s="41"/>
      <c r="BL32" s="56">
        <f t="shared" si="30"/>
        <v>0</v>
      </c>
      <c r="BM32" s="89">
        <f>E32+E33+E34</f>
        <v>0</v>
      </c>
      <c r="BN32" s="60">
        <f t="shared" si="31"/>
        <v>0</v>
      </c>
      <c r="BO32" s="62"/>
      <c r="BP32" s="62"/>
    </row>
    <row r="33" spans="1:68" s="5" customFormat="1" ht="16.5">
      <c r="A33" s="96"/>
      <c r="B33" s="97"/>
      <c r="C33" s="97"/>
      <c r="D33" s="97"/>
      <c r="E33" s="91">
        <f t="shared" si="34"/>
        <v>0</v>
      </c>
      <c r="F33" s="41"/>
      <c r="G33" s="56" t="str">
        <f>IF($F33&lt;&gt;"",VLOOKUP(F33,Armees!$A$1:$B$283,2,FALSE),"")</f>
        <v/>
      </c>
      <c r="H33" s="42"/>
      <c r="I33" s="98"/>
      <c r="J33" s="50" t="str">
        <f t="shared" si="1"/>
        <v/>
      </c>
      <c r="K33" s="43" t="str">
        <f t="shared" si="2"/>
        <v/>
      </c>
      <c r="L33" s="43"/>
      <c r="M33" s="73" t="str">
        <f t="shared" si="3"/>
        <v/>
      </c>
      <c r="N33" s="41"/>
      <c r="O33" s="56">
        <f t="shared" si="4"/>
        <v>0</v>
      </c>
      <c r="P33" s="98"/>
      <c r="Q33" s="50" t="str">
        <f t="shared" si="5"/>
        <v/>
      </c>
      <c r="R33" s="14" t="str">
        <f t="shared" si="6"/>
        <v/>
      </c>
      <c r="S33" s="43"/>
      <c r="T33" s="43" t="str">
        <f t="shared" si="35"/>
        <v/>
      </c>
      <c r="U33" s="41"/>
      <c r="V33" s="56">
        <f t="shared" si="8"/>
        <v>0</v>
      </c>
      <c r="W33" s="98"/>
      <c r="X33" s="50" t="str">
        <f t="shared" si="9"/>
        <v/>
      </c>
      <c r="Y33" s="14" t="str">
        <f t="shared" si="10"/>
        <v/>
      </c>
      <c r="Z33" s="43"/>
      <c r="AA33" s="43" t="str">
        <f t="shared" si="37"/>
        <v/>
      </c>
      <c r="AB33" s="41"/>
      <c r="AC33" s="92">
        <f t="shared" si="11"/>
        <v>0</v>
      </c>
      <c r="AD33" s="99"/>
      <c r="AE33" s="50" t="str">
        <f t="shared" si="12"/>
        <v/>
      </c>
      <c r="AF33" s="14" t="str">
        <f t="shared" si="13"/>
        <v/>
      </c>
      <c r="AG33" s="43"/>
      <c r="AH33" s="43" t="str">
        <f t="shared" si="36"/>
        <v/>
      </c>
      <c r="AI33" s="41"/>
      <c r="AJ33" s="56">
        <f t="shared" si="15"/>
        <v>0</v>
      </c>
      <c r="AK33" s="98"/>
      <c r="AL33" s="50" t="str">
        <f t="shared" si="16"/>
        <v/>
      </c>
      <c r="AM33" s="14" t="str">
        <f t="shared" si="17"/>
        <v/>
      </c>
      <c r="AN33" s="43"/>
      <c r="AO33" s="14" t="str">
        <f t="shared" si="18"/>
        <v/>
      </c>
      <c r="AP33" s="41"/>
      <c r="AQ33" s="56">
        <f t="shared" si="19"/>
        <v>0</v>
      </c>
      <c r="AR33" s="98"/>
      <c r="AS33" s="50" t="str">
        <f t="shared" si="20"/>
        <v/>
      </c>
      <c r="AT33" s="43" t="str">
        <f t="shared" si="21"/>
        <v/>
      </c>
      <c r="AU33" s="43"/>
      <c r="AV33" s="14" t="str">
        <f t="shared" si="22"/>
        <v/>
      </c>
      <c r="AW33" s="41"/>
      <c r="AX33" s="56">
        <f t="shared" si="23"/>
        <v>0</v>
      </c>
      <c r="AY33" s="98"/>
      <c r="AZ33" s="50" t="str">
        <f t="shared" si="24"/>
        <v/>
      </c>
      <c r="BA33" s="43" t="str">
        <f t="shared" si="25"/>
        <v/>
      </c>
      <c r="BB33" s="43"/>
      <c r="BC33" s="14" t="str">
        <f t="shared" si="26"/>
        <v/>
      </c>
      <c r="BD33" s="41"/>
      <c r="BE33" s="56">
        <f t="shared" si="27"/>
        <v>0</v>
      </c>
      <c r="BF33" s="98"/>
      <c r="BG33" s="50" t="str">
        <f t="shared" si="28"/>
        <v/>
      </c>
      <c r="BH33" s="43" t="str">
        <f t="shared" si="32"/>
        <v/>
      </c>
      <c r="BI33" s="43"/>
      <c r="BJ33" s="14" t="str">
        <f t="shared" si="29"/>
        <v/>
      </c>
      <c r="BK33" s="41"/>
      <c r="BL33" s="56">
        <f t="shared" si="30"/>
        <v>0</v>
      </c>
      <c r="BM33" s="89">
        <f>E32+E33+E34</f>
        <v>0</v>
      </c>
      <c r="BN33" s="60">
        <f t="shared" si="31"/>
        <v>0</v>
      </c>
      <c r="BO33" s="62"/>
      <c r="BP33" s="62"/>
    </row>
    <row r="34" spans="1:68" s="5" customFormat="1" ht="16.5">
      <c r="A34" s="96"/>
      <c r="B34" s="97"/>
      <c r="C34" s="97"/>
      <c r="D34" s="97"/>
      <c r="E34" s="91">
        <f t="shared" si="34"/>
        <v>0</v>
      </c>
      <c r="F34" s="41"/>
      <c r="G34" s="56" t="str">
        <f>IF($F34&lt;&gt;"",VLOOKUP(F34,Armees!$A$1:$B$283,2,FALSE),"")</f>
        <v/>
      </c>
      <c r="H34" s="42"/>
      <c r="I34" s="98"/>
      <c r="J34" s="50" t="str">
        <f t="shared" si="1"/>
        <v/>
      </c>
      <c r="K34" s="43" t="str">
        <f t="shared" si="2"/>
        <v/>
      </c>
      <c r="L34" s="43"/>
      <c r="M34" s="73" t="str">
        <f t="shared" si="3"/>
        <v/>
      </c>
      <c r="N34" s="41"/>
      <c r="O34" s="56">
        <f t="shared" si="4"/>
        <v>0</v>
      </c>
      <c r="P34" s="98"/>
      <c r="Q34" s="50" t="str">
        <f t="shared" si="5"/>
        <v/>
      </c>
      <c r="R34" s="14" t="str">
        <f t="shared" si="6"/>
        <v/>
      </c>
      <c r="S34" s="43"/>
      <c r="T34" s="43" t="str">
        <f t="shared" si="35"/>
        <v/>
      </c>
      <c r="U34" s="41"/>
      <c r="V34" s="56">
        <f t="shared" si="8"/>
        <v>0</v>
      </c>
      <c r="W34" s="98"/>
      <c r="X34" s="50" t="str">
        <f t="shared" si="9"/>
        <v/>
      </c>
      <c r="Y34" s="14" t="str">
        <f t="shared" si="10"/>
        <v/>
      </c>
      <c r="Z34" s="43"/>
      <c r="AA34" s="43" t="str">
        <f t="shared" si="37"/>
        <v/>
      </c>
      <c r="AB34" s="41"/>
      <c r="AC34" s="92">
        <f t="shared" si="11"/>
        <v>0</v>
      </c>
      <c r="AD34" s="99"/>
      <c r="AE34" s="50" t="str">
        <f t="shared" si="12"/>
        <v/>
      </c>
      <c r="AF34" s="14" t="str">
        <f t="shared" si="13"/>
        <v/>
      </c>
      <c r="AG34" s="43"/>
      <c r="AH34" s="43" t="str">
        <f t="shared" si="36"/>
        <v/>
      </c>
      <c r="AI34" s="41"/>
      <c r="AJ34" s="56">
        <f t="shared" si="15"/>
        <v>0</v>
      </c>
      <c r="AK34" s="98"/>
      <c r="AL34" s="50" t="str">
        <f t="shared" si="16"/>
        <v/>
      </c>
      <c r="AM34" s="14" t="str">
        <f t="shared" si="17"/>
        <v/>
      </c>
      <c r="AN34" s="43"/>
      <c r="AO34" s="14" t="str">
        <f t="shared" si="18"/>
        <v/>
      </c>
      <c r="AP34" s="41"/>
      <c r="AQ34" s="56">
        <f t="shared" si="19"/>
        <v>0</v>
      </c>
      <c r="AR34" s="98"/>
      <c r="AS34" s="50" t="str">
        <f t="shared" si="20"/>
        <v/>
      </c>
      <c r="AT34" s="43" t="str">
        <f t="shared" si="21"/>
        <v/>
      </c>
      <c r="AU34" s="43"/>
      <c r="AV34" s="14" t="str">
        <f t="shared" si="22"/>
        <v/>
      </c>
      <c r="AW34" s="41"/>
      <c r="AX34" s="56">
        <f t="shared" si="23"/>
        <v>0</v>
      </c>
      <c r="AY34" s="98"/>
      <c r="AZ34" s="50" t="str">
        <f t="shared" si="24"/>
        <v/>
      </c>
      <c r="BA34" s="43" t="str">
        <f t="shared" si="25"/>
        <v/>
      </c>
      <c r="BB34" s="43"/>
      <c r="BC34" s="14" t="str">
        <f t="shared" si="26"/>
        <v/>
      </c>
      <c r="BD34" s="41"/>
      <c r="BE34" s="56">
        <f t="shared" si="27"/>
        <v>0</v>
      </c>
      <c r="BF34" s="98"/>
      <c r="BG34" s="50" t="str">
        <f t="shared" si="28"/>
        <v/>
      </c>
      <c r="BH34" s="43" t="str">
        <f t="shared" si="32"/>
        <v/>
      </c>
      <c r="BI34" s="43"/>
      <c r="BJ34" s="14" t="str">
        <f t="shared" si="29"/>
        <v/>
      </c>
      <c r="BK34" s="41"/>
      <c r="BL34" s="56">
        <f t="shared" si="30"/>
        <v>0</v>
      </c>
      <c r="BM34" s="89">
        <f>E32+E33+E34</f>
        <v>0</v>
      </c>
      <c r="BN34" s="60">
        <f t="shared" si="31"/>
        <v>0</v>
      </c>
      <c r="BO34" s="62"/>
      <c r="BP34" s="62"/>
    </row>
    <row r="35" spans="1:68" s="5" customFormat="1" ht="16.5">
      <c r="A35" s="41"/>
      <c r="B35" s="97"/>
      <c r="C35" s="97"/>
      <c r="D35" s="97"/>
      <c r="E35" s="91">
        <f t="shared" si="34"/>
        <v>0</v>
      </c>
      <c r="F35" s="41"/>
      <c r="G35" s="56" t="str">
        <f>IF($F35&lt;&gt;"",VLOOKUP(F35,Armees!$A$1:$B$283,2,FALSE),"")</f>
        <v/>
      </c>
      <c r="H35" s="42"/>
      <c r="I35" s="98"/>
      <c r="J35" s="50" t="str">
        <f t="shared" si="1"/>
        <v/>
      </c>
      <c r="K35" s="43" t="str">
        <f t="shared" si="2"/>
        <v/>
      </c>
      <c r="L35" s="43"/>
      <c r="M35" s="73" t="str">
        <f t="shared" si="3"/>
        <v/>
      </c>
      <c r="N35" s="41"/>
      <c r="O35" s="56">
        <f t="shared" si="4"/>
        <v>0</v>
      </c>
      <c r="P35" s="98"/>
      <c r="Q35" s="50" t="str">
        <f t="shared" si="5"/>
        <v/>
      </c>
      <c r="R35" s="14" t="str">
        <f t="shared" si="6"/>
        <v/>
      </c>
      <c r="S35" s="43"/>
      <c r="T35" s="43" t="str">
        <f t="shared" ref="T35:T60" si="38">IF(S35&lt;&gt;"",IF(S35="Victoire",IF(VLOOKUP(P35,$A$8:$BL$60,19,FALSE)="Défaite","OK","ERR"),IF(S35="Défaite",IF(VLOOKUP(P35,$A$8:$BL$60,19,FALSE)="Victoire","OK","ERR"),IF(S35="Nul",IF(VLOOKUP(P35,$A$8:$BL$60,19,FALSE)="Nul","OK","ERR")))),"")</f>
        <v/>
      </c>
      <c r="U35" s="41"/>
      <c r="V35" s="56">
        <f t="shared" si="8"/>
        <v>0</v>
      </c>
      <c r="W35" s="98"/>
      <c r="X35" s="50" t="str">
        <f t="shared" si="9"/>
        <v/>
      </c>
      <c r="Y35" s="14" t="str">
        <f t="shared" si="10"/>
        <v/>
      </c>
      <c r="Z35" s="43"/>
      <c r="AA35" s="43" t="str">
        <f t="shared" si="37"/>
        <v/>
      </c>
      <c r="AB35" s="41"/>
      <c r="AC35" s="92">
        <f t="shared" si="11"/>
        <v>0</v>
      </c>
      <c r="AD35" s="99"/>
      <c r="AE35" s="50" t="str">
        <f t="shared" si="12"/>
        <v/>
      </c>
      <c r="AF35" s="14" t="str">
        <f t="shared" si="13"/>
        <v/>
      </c>
      <c r="AG35" s="43"/>
      <c r="AH35" s="43" t="str">
        <f t="shared" ref="AH35:AH60" si="39">IF(AG35&lt;&gt;"",IF(AG35="Victoire",IF(VLOOKUP(AD35,$A$8:$BJ$60,33,FALSE)="Défaite","OK","ERR"),IF(AG35="Défaite",IF(VLOOKUP(AD35,$A$8:$BJ$60,33,FALSE)="Victoire","OK","ERR"),IF(AG35="Nul",IF(VLOOKUP(AD35,$A$8:$BJ$60,33,FALSE)="Nul","OK","ERR")))),"")</f>
        <v/>
      </c>
      <c r="AI35" s="41"/>
      <c r="AJ35" s="56">
        <f t="shared" si="15"/>
        <v>0</v>
      </c>
      <c r="AK35" s="98"/>
      <c r="AL35" s="50" t="str">
        <f t="shared" si="16"/>
        <v/>
      </c>
      <c r="AM35" s="14" t="str">
        <f t="shared" si="17"/>
        <v/>
      </c>
      <c r="AN35" s="43"/>
      <c r="AO35" s="14" t="str">
        <f t="shared" si="18"/>
        <v/>
      </c>
      <c r="AP35" s="41"/>
      <c r="AQ35" s="56">
        <f t="shared" si="19"/>
        <v>0</v>
      </c>
      <c r="AR35" s="98"/>
      <c r="AS35" s="50" t="str">
        <f t="shared" si="20"/>
        <v/>
      </c>
      <c r="AT35" s="43" t="str">
        <f t="shared" si="21"/>
        <v/>
      </c>
      <c r="AU35" s="43"/>
      <c r="AV35" s="14" t="str">
        <f t="shared" si="22"/>
        <v/>
      </c>
      <c r="AW35" s="41"/>
      <c r="AX35" s="56">
        <f t="shared" si="23"/>
        <v>0</v>
      </c>
      <c r="AY35" s="98"/>
      <c r="AZ35" s="50" t="str">
        <f t="shared" si="24"/>
        <v/>
      </c>
      <c r="BA35" s="43" t="str">
        <f t="shared" si="25"/>
        <v/>
      </c>
      <c r="BB35" s="43"/>
      <c r="BC35" s="14" t="str">
        <f t="shared" si="26"/>
        <v/>
      </c>
      <c r="BD35" s="41"/>
      <c r="BE35" s="56">
        <f t="shared" si="27"/>
        <v>0</v>
      </c>
      <c r="BF35" s="98"/>
      <c r="BG35" s="50" t="str">
        <f t="shared" si="28"/>
        <v/>
      </c>
      <c r="BH35" s="43" t="str">
        <f t="shared" si="32"/>
        <v/>
      </c>
      <c r="BI35" s="43"/>
      <c r="BJ35" s="14" t="str">
        <f t="shared" si="29"/>
        <v/>
      </c>
      <c r="BK35" s="41"/>
      <c r="BL35" s="56">
        <f t="shared" si="30"/>
        <v>0</v>
      </c>
      <c r="BM35" s="89">
        <f>E35+E36+E37</f>
        <v>0</v>
      </c>
      <c r="BN35" s="60">
        <f t="shared" si="31"/>
        <v>0</v>
      </c>
      <c r="BO35" s="62"/>
      <c r="BP35" s="62"/>
    </row>
    <row r="36" spans="1:68" s="5" customFormat="1" ht="16.5">
      <c r="A36" s="41"/>
      <c r="B36" s="97"/>
      <c r="C36" s="97"/>
      <c r="D36" s="97"/>
      <c r="E36" s="91">
        <f t="shared" si="34"/>
        <v>0</v>
      </c>
      <c r="F36" s="41"/>
      <c r="G36" s="56" t="str">
        <f>IF($F36&lt;&gt;"",VLOOKUP(F36,Armees!$A$1:$B$283,2,FALSE),"")</f>
        <v/>
      </c>
      <c r="H36" s="42"/>
      <c r="I36" s="98"/>
      <c r="J36" s="50" t="str">
        <f t="shared" si="1"/>
        <v/>
      </c>
      <c r="K36" s="43" t="str">
        <f t="shared" si="2"/>
        <v/>
      </c>
      <c r="L36" s="43"/>
      <c r="M36" s="73" t="str">
        <f t="shared" si="3"/>
        <v/>
      </c>
      <c r="N36" s="41"/>
      <c r="O36" s="56">
        <f t="shared" si="4"/>
        <v>0</v>
      </c>
      <c r="P36" s="98"/>
      <c r="Q36" s="50" t="str">
        <f t="shared" si="5"/>
        <v/>
      </c>
      <c r="R36" s="14" t="str">
        <f t="shared" si="6"/>
        <v/>
      </c>
      <c r="S36" s="43"/>
      <c r="T36" s="43" t="str">
        <f t="shared" si="38"/>
        <v/>
      </c>
      <c r="U36" s="41"/>
      <c r="V36" s="56">
        <f t="shared" si="8"/>
        <v>0</v>
      </c>
      <c r="W36" s="98"/>
      <c r="X36" s="50" t="str">
        <f t="shared" si="9"/>
        <v/>
      </c>
      <c r="Y36" s="14" t="str">
        <f t="shared" si="10"/>
        <v/>
      </c>
      <c r="Z36" s="43"/>
      <c r="AA36" s="43" t="str">
        <f t="shared" si="37"/>
        <v/>
      </c>
      <c r="AB36" s="41"/>
      <c r="AC36" s="92">
        <f t="shared" si="11"/>
        <v>0</v>
      </c>
      <c r="AD36" s="99"/>
      <c r="AE36" s="50" t="str">
        <f t="shared" si="12"/>
        <v/>
      </c>
      <c r="AF36" s="14" t="str">
        <f t="shared" si="13"/>
        <v/>
      </c>
      <c r="AG36" s="43"/>
      <c r="AH36" s="43" t="str">
        <f t="shared" si="39"/>
        <v/>
      </c>
      <c r="AI36" s="41"/>
      <c r="AJ36" s="56">
        <f t="shared" si="15"/>
        <v>0</v>
      </c>
      <c r="AK36" s="98"/>
      <c r="AL36" s="50" t="str">
        <f t="shared" si="16"/>
        <v/>
      </c>
      <c r="AM36" s="14" t="str">
        <f t="shared" si="17"/>
        <v/>
      </c>
      <c r="AN36" s="43"/>
      <c r="AO36" s="14" t="str">
        <f t="shared" si="18"/>
        <v/>
      </c>
      <c r="AP36" s="41"/>
      <c r="AQ36" s="56">
        <f t="shared" si="19"/>
        <v>0</v>
      </c>
      <c r="AR36" s="98"/>
      <c r="AS36" s="50" t="str">
        <f t="shared" si="20"/>
        <v/>
      </c>
      <c r="AT36" s="43" t="str">
        <f t="shared" si="21"/>
        <v/>
      </c>
      <c r="AU36" s="43"/>
      <c r="AV36" s="14" t="str">
        <f t="shared" si="22"/>
        <v/>
      </c>
      <c r="AW36" s="41"/>
      <c r="AX36" s="56">
        <f t="shared" si="23"/>
        <v>0</v>
      </c>
      <c r="AY36" s="98"/>
      <c r="AZ36" s="50" t="str">
        <f t="shared" si="24"/>
        <v/>
      </c>
      <c r="BA36" s="43" t="str">
        <f t="shared" si="25"/>
        <v/>
      </c>
      <c r="BB36" s="43"/>
      <c r="BC36" s="14" t="str">
        <f t="shared" si="26"/>
        <v/>
      </c>
      <c r="BD36" s="41"/>
      <c r="BE36" s="56">
        <f t="shared" si="27"/>
        <v>0</v>
      </c>
      <c r="BF36" s="98"/>
      <c r="BG36" s="50" t="str">
        <f t="shared" si="28"/>
        <v/>
      </c>
      <c r="BH36" s="43" t="str">
        <f t="shared" si="32"/>
        <v/>
      </c>
      <c r="BI36" s="43"/>
      <c r="BJ36" s="14" t="str">
        <f t="shared" si="29"/>
        <v/>
      </c>
      <c r="BK36" s="41"/>
      <c r="BL36" s="56">
        <f t="shared" si="30"/>
        <v>0</v>
      </c>
      <c r="BM36" s="89">
        <f>E35+E36+E37</f>
        <v>0</v>
      </c>
      <c r="BN36" s="60">
        <f t="shared" si="31"/>
        <v>0</v>
      </c>
      <c r="BO36" s="62"/>
      <c r="BP36" s="62"/>
    </row>
    <row r="37" spans="1:68" s="5" customFormat="1" ht="16.5">
      <c r="A37" s="41"/>
      <c r="B37" s="97"/>
      <c r="C37" s="97"/>
      <c r="D37" s="97"/>
      <c r="E37" s="91">
        <f t="shared" si="34"/>
        <v>0</v>
      </c>
      <c r="F37" s="41"/>
      <c r="G37" s="56" t="str">
        <f>IF($F37&lt;&gt;"",VLOOKUP(F37,Armees!$A$1:$B$283,2,FALSE),"")</f>
        <v/>
      </c>
      <c r="H37" s="42"/>
      <c r="I37" s="98"/>
      <c r="J37" s="50" t="str">
        <f t="shared" si="1"/>
        <v/>
      </c>
      <c r="K37" s="43" t="str">
        <f t="shared" si="2"/>
        <v/>
      </c>
      <c r="L37" s="43"/>
      <c r="M37" s="73" t="str">
        <f t="shared" si="3"/>
        <v/>
      </c>
      <c r="N37" s="41"/>
      <c r="O37" s="56">
        <f t="shared" si="4"/>
        <v>0</v>
      </c>
      <c r="P37" s="98"/>
      <c r="Q37" s="50" t="str">
        <f t="shared" si="5"/>
        <v/>
      </c>
      <c r="R37" s="14" t="str">
        <f t="shared" si="6"/>
        <v/>
      </c>
      <c r="S37" s="43"/>
      <c r="T37" s="43" t="str">
        <f t="shared" si="38"/>
        <v/>
      </c>
      <c r="U37" s="41"/>
      <c r="V37" s="56">
        <f t="shared" si="8"/>
        <v>0</v>
      </c>
      <c r="W37" s="98"/>
      <c r="X37" s="50" t="str">
        <f t="shared" si="9"/>
        <v/>
      </c>
      <c r="Y37" s="14" t="str">
        <f t="shared" si="10"/>
        <v/>
      </c>
      <c r="Z37" s="43"/>
      <c r="AA37" s="43" t="str">
        <f t="shared" si="37"/>
        <v/>
      </c>
      <c r="AB37" s="41"/>
      <c r="AC37" s="92">
        <f t="shared" si="11"/>
        <v>0</v>
      </c>
      <c r="AD37" s="99"/>
      <c r="AE37" s="50" t="str">
        <f t="shared" si="12"/>
        <v/>
      </c>
      <c r="AF37" s="14" t="str">
        <f t="shared" si="13"/>
        <v/>
      </c>
      <c r="AG37" s="43"/>
      <c r="AH37" s="43" t="str">
        <f t="shared" si="39"/>
        <v/>
      </c>
      <c r="AI37" s="41"/>
      <c r="AJ37" s="56">
        <f t="shared" si="15"/>
        <v>0</v>
      </c>
      <c r="AK37" s="98"/>
      <c r="AL37" s="50" t="str">
        <f t="shared" si="16"/>
        <v/>
      </c>
      <c r="AM37" s="14" t="str">
        <f t="shared" si="17"/>
        <v/>
      </c>
      <c r="AN37" s="43"/>
      <c r="AO37" s="14" t="str">
        <f t="shared" si="18"/>
        <v/>
      </c>
      <c r="AP37" s="41"/>
      <c r="AQ37" s="56">
        <f t="shared" si="19"/>
        <v>0</v>
      </c>
      <c r="AR37" s="98"/>
      <c r="AS37" s="50" t="str">
        <f t="shared" si="20"/>
        <v/>
      </c>
      <c r="AT37" s="43" t="str">
        <f t="shared" si="21"/>
        <v/>
      </c>
      <c r="AU37" s="43"/>
      <c r="AV37" s="14" t="str">
        <f t="shared" si="22"/>
        <v/>
      </c>
      <c r="AW37" s="41"/>
      <c r="AX37" s="56">
        <f t="shared" si="23"/>
        <v>0</v>
      </c>
      <c r="AY37" s="98"/>
      <c r="AZ37" s="50" t="str">
        <f t="shared" si="24"/>
        <v/>
      </c>
      <c r="BA37" s="43" t="str">
        <f t="shared" si="25"/>
        <v/>
      </c>
      <c r="BB37" s="43"/>
      <c r="BC37" s="14" t="str">
        <f t="shared" si="26"/>
        <v/>
      </c>
      <c r="BD37" s="41"/>
      <c r="BE37" s="56">
        <f t="shared" si="27"/>
        <v>0</v>
      </c>
      <c r="BF37" s="98"/>
      <c r="BG37" s="50" t="str">
        <f t="shared" si="28"/>
        <v/>
      </c>
      <c r="BH37" s="43" t="str">
        <f t="shared" si="32"/>
        <v/>
      </c>
      <c r="BI37" s="43"/>
      <c r="BJ37" s="14" t="str">
        <f t="shared" si="29"/>
        <v/>
      </c>
      <c r="BK37" s="41"/>
      <c r="BL37" s="56">
        <f t="shared" si="30"/>
        <v>0</v>
      </c>
      <c r="BM37" s="89">
        <f>E35+E36+E37</f>
        <v>0</v>
      </c>
      <c r="BN37" s="60">
        <f t="shared" si="31"/>
        <v>0</v>
      </c>
      <c r="BO37" s="62"/>
      <c r="BP37" s="62"/>
    </row>
    <row r="38" spans="1:68" s="5" customFormat="1" ht="16.5">
      <c r="A38" s="41"/>
      <c r="B38" s="97"/>
      <c r="C38" s="97"/>
      <c r="D38" s="97"/>
      <c r="E38" s="91">
        <f t="shared" si="34"/>
        <v>0</v>
      </c>
      <c r="F38" s="41"/>
      <c r="G38" s="56" t="str">
        <f>IF($F38&lt;&gt;"",VLOOKUP(F38,Armees!$A$1:$B$283,2,FALSE),"")</f>
        <v/>
      </c>
      <c r="H38" s="42"/>
      <c r="I38" s="98"/>
      <c r="J38" s="50" t="str">
        <f t="shared" si="1"/>
        <v/>
      </c>
      <c r="K38" s="43" t="str">
        <f t="shared" si="2"/>
        <v/>
      </c>
      <c r="L38" s="43"/>
      <c r="M38" s="73" t="str">
        <f t="shared" si="3"/>
        <v/>
      </c>
      <c r="N38" s="41"/>
      <c r="O38" s="56">
        <f t="shared" si="4"/>
        <v>0</v>
      </c>
      <c r="P38" s="98"/>
      <c r="Q38" s="50" t="str">
        <f t="shared" si="5"/>
        <v/>
      </c>
      <c r="R38" s="14" t="str">
        <f t="shared" si="6"/>
        <v/>
      </c>
      <c r="S38" s="43"/>
      <c r="T38" s="43" t="str">
        <f t="shared" si="38"/>
        <v/>
      </c>
      <c r="U38" s="41"/>
      <c r="V38" s="56">
        <f t="shared" si="8"/>
        <v>0</v>
      </c>
      <c r="W38" s="98"/>
      <c r="X38" s="50" t="str">
        <f t="shared" si="9"/>
        <v/>
      </c>
      <c r="Y38" s="14" t="str">
        <f t="shared" si="10"/>
        <v/>
      </c>
      <c r="Z38" s="43"/>
      <c r="AA38" s="43" t="str">
        <f t="shared" si="37"/>
        <v/>
      </c>
      <c r="AB38" s="41"/>
      <c r="AC38" s="92">
        <f t="shared" si="11"/>
        <v>0</v>
      </c>
      <c r="AD38" s="99"/>
      <c r="AE38" s="50" t="str">
        <f t="shared" si="12"/>
        <v/>
      </c>
      <c r="AF38" s="14" t="str">
        <f t="shared" si="13"/>
        <v/>
      </c>
      <c r="AG38" s="43"/>
      <c r="AH38" s="43" t="str">
        <f t="shared" si="39"/>
        <v/>
      </c>
      <c r="AI38" s="41"/>
      <c r="AJ38" s="56">
        <f t="shared" si="15"/>
        <v>0</v>
      </c>
      <c r="AK38" s="98"/>
      <c r="AL38" s="50" t="str">
        <f t="shared" si="16"/>
        <v/>
      </c>
      <c r="AM38" s="14" t="str">
        <f t="shared" si="17"/>
        <v/>
      </c>
      <c r="AN38" s="43"/>
      <c r="AO38" s="14" t="str">
        <f t="shared" si="18"/>
        <v/>
      </c>
      <c r="AP38" s="41"/>
      <c r="AQ38" s="56">
        <f t="shared" si="19"/>
        <v>0</v>
      </c>
      <c r="AR38" s="98"/>
      <c r="AS38" s="50" t="str">
        <f t="shared" si="20"/>
        <v/>
      </c>
      <c r="AT38" s="43" t="str">
        <f t="shared" si="21"/>
        <v/>
      </c>
      <c r="AU38" s="43"/>
      <c r="AV38" s="14" t="str">
        <f t="shared" si="22"/>
        <v/>
      </c>
      <c r="AW38" s="41"/>
      <c r="AX38" s="56">
        <f t="shared" si="23"/>
        <v>0</v>
      </c>
      <c r="AY38" s="98"/>
      <c r="AZ38" s="50" t="str">
        <f t="shared" si="24"/>
        <v/>
      </c>
      <c r="BA38" s="43" t="str">
        <f t="shared" si="25"/>
        <v/>
      </c>
      <c r="BB38" s="43"/>
      <c r="BC38" s="14" t="str">
        <f t="shared" si="26"/>
        <v/>
      </c>
      <c r="BD38" s="41"/>
      <c r="BE38" s="56">
        <f t="shared" si="27"/>
        <v>0</v>
      </c>
      <c r="BF38" s="98"/>
      <c r="BG38" s="50" t="str">
        <f t="shared" si="28"/>
        <v/>
      </c>
      <c r="BH38" s="43" t="str">
        <f t="shared" si="32"/>
        <v/>
      </c>
      <c r="BI38" s="43"/>
      <c r="BJ38" s="14" t="str">
        <f t="shared" si="29"/>
        <v/>
      </c>
      <c r="BK38" s="41"/>
      <c r="BL38" s="56">
        <f t="shared" si="30"/>
        <v>0</v>
      </c>
      <c r="BM38" s="89">
        <f>E38+E39+E40</f>
        <v>0</v>
      </c>
      <c r="BN38" s="60">
        <f t="shared" si="31"/>
        <v>0</v>
      </c>
      <c r="BO38" s="62"/>
      <c r="BP38" s="62"/>
    </row>
    <row r="39" spans="1:68" s="5" customFormat="1" ht="16.5">
      <c r="A39" s="41"/>
      <c r="B39" s="97"/>
      <c r="C39" s="97"/>
      <c r="D39" s="97"/>
      <c r="E39" s="91">
        <f t="shared" si="34"/>
        <v>0</v>
      </c>
      <c r="F39" s="41"/>
      <c r="G39" s="56" t="str">
        <f>IF($F39&lt;&gt;"",VLOOKUP(F39,Armees!$A$1:$B$283,2,FALSE),"")</f>
        <v/>
      </c>
      <c r="H39" s="42"/>
      <c r="I39" s="98"/>
      <c r="J39" s="50" t="str">
        <f t="shared" si="1"/>
        <v/>
      </c>
      <c r="K39" s="43" t="str">
        <f t="shared" si="2"/>
        <v/>
      </c>
      <c r="L39" s="43"/>
      <c r="M39" s="73" t="str">
        <f t="shared" si="3"/>
        <v/>
      </c>
      <c r="N39" s="41"/>
      <c r="O39" s="56">
        <f t="shared" si="4"/>
        <v>0</v>
      </c>
      <c r="P39" s="98"/>
      <c r="Q39" s="50" t="str">
        <f t="shared" si="5"/>
        <v/>
      </c>
      <c r="R39" s="14" t="str">
        <f t="shared" si="6"/>
        <v/>
      </c>
      <c r="S39" s="43"/>
      <c r="T39" s="43" t="str">
        <f t="shared" si="38"/>
        <v/>
      </c>
      <c r="U39" s="41"/>
      <c r="V39" s="56">
        <f t="shared" si="8"/>
        <v>0</v>
      </c>
      <c r="W39" s="98"/>
      <c r="X39" s="50" t="str">
        <f t="shared" si="9"/>
        <v/>
      </c>
      <c r="Y39" s="14" t="str">
        <f t="shared" si="10"/>
        <v/>
      </c>
      <c r="Z39" s="43"/>
      <c r="AA39" s="43" t="str">
        <f t="shared" si="37"/>
        <v/>
      </c>
      <c r="AB39" s="41"/>
      <c r="AC39" s="92">
        <f t="shared" si="11"/>
        <v>0</v>
      </c>
      <c r="AD39" s="99"/>
      <c r="AE39" s="50" t="str">
        <f t="shared" si="12"/>
        <v/>
      </c>
      <c r="AF39" s="14" t="str">
        <f t="shared" si="13"/>
        <v/>
      </c>
      <c r="AG39" s="43"/>
      <c r="AH39" s="43" t="str">
        <f t="shared" si="39"/>
        <v/>
      </c>
      <c r="AI39" s="41"/>
      <c r="AJ39" s="56">
        <f t="shared" si="15"/>
        <v>0</v>
      </c>
      <c r="AK39" s="98"/>
      <c r="AL39" s="50" t="str">
        <f t="shared" si="16"/>
        <v/>
      </c>
      <c r="AM39" s="14" t="str">
        <f t="shared" si="17"/>
        <v/>
      </c>
      <c r="AN39" s="43"/>
      <c r="AO39" s="14" t="str">
        <f t="shared" si="18"/>
        <v/>
      </c>
      <c r="AP39" s="41"/>
      <c r="AQ39" s="56">
        <f t="shared" si="19"/>
        <v>0</v>
      </c>
      <c r="AR39" s="98"/>
      <c r="AS39" s="50" t="str">
        <f t="shared" si="20"/>
        <v/>
      </c>
      <c r="AT39" s="43" t="str">
        <f t="shared" si="21"/>
        <v/>
      </c>
      <c r="AU39" s="43"/>
      <c r="AV39" s="14" t="str">
        <f t="shared" si="22"/>
        <v/>
      </c>
      <c r="AW39" s="41"/>
      <c r="AX39" s="56">
        <f t="shared" si="23"/>
        <v>0</v>
      </c>
      <c r="AY39" s="98"/>
      <c r="AZ39" s="50" t="str">
        <f t="shared" si="24"/>
        <v/>
      </c>
      <c r="BA39" s="43" t="str">
        <f t="shared" si="25"/>
        <v/>
      </c>
      <c r="BB39" s="43"/>
      <c r="BC39" s="14" t="str">
        <f t="shared" si="26"/>
        <v/>
      </c>
      <c r="BD39" s="41"/>
      <c r="BE39" s="56">
        <f t="shared" si="27"/>
        <v>0</v>
      </c>
      <c r="BF39" s="98"/>
      <c r="BG39" s="50" t="str">
        <f t="shared" si="28"/>
        <v/>
      </c>
      <c r="BH39" s="43" t="str">
        <f t="shared" si="32"/>
        <v/>
      </c>
      <c r="BI39" s="43"/>
      <c r="BJ39" s="14" t="str">
        <f t="shared" si="29"/>
        <v/>
      </c>
      <c r="BK39" s="41"/>
      <c r="BL39" s="56">
        <f t="shared" si="30"/>
        <v>0</v>
      </c>
      <c r="BM39" s="89">
        <f>E38+E39+E40</f>
        <v>0</v>
      </c>
      <c r="BN39" s="60">
        <f t="shared" si="31"/>
        <v>0</v>
      </c>
      <c r="BO39" s="62"/>
      <c r="BP39" s="62"/>
    </row>
    <row r="40" spans="1:68" s="5" customFormat="1" ht="16.5">
      <c r="A40" s="41"/>
      <c r="B40" s="97"/>
      <c r="C40" s="97"/>
      <c r="D40" s="97"/>
      <c r="E40" s="91">
        <f t="shared" si="34"/>
        <v>0</v>
      </c>
      <c r="F40" s="41"/>
      <c r="G40" s="56" t="str">
        <f>IF($F40&lt;&gt;"",VLOOKUP(F40,Armees!$A$1:$B$283,2,FALSE),"")</f>
        <v/>
      </c>
      <c r="H40" s="42"/>
      <c r="I40" s="98"/>
      <c r="J40" s="50" t="str">
        <f t="shared" ref="J40:J71" si="40">IF(I40&lt;&gt;"",VLOOKUP(I40,$A$8:$C$48,2,FALSE),"")</f>
        <v/>
      </c>
      <c r="K40" s="43" t="str">
        <f t="shared" ref="K40:K60" si="41">IF(I40&lt;&gt;"",IF(I40=$A40,"ERR",IF(OR(I40=$P40,I40=$W40,I40=$AD40,I40=$AK40,I40=$AR40,I40=$AY40,I40=$BF40),"DUP",IF(ISNA(VLOOKUP(I40,$A$8:$A$60,1,FALSE)),"ERR",IF(COUNTIF($I$8:$I$60,I40)&gt;1,"ERR",IF($D40=VLOOKUP(I40,$A$8:$D$60,4,FALSE),"CLUB","OK"))))),"")</f>
        <v/>
      </c>
      <c r="L40" s="43"/>
      <c r="M40" s="73" t="str">
        <f t="shared" ref="M40:M71" si="42">IF(L40&lt;&gt;"",IF(L40="Victoire",IF(VLOOKUP(I40,$A$8:$L$60,12,FALSE)="Défaite","OK","ERR"),IF(L40="Défaite",IF(VLOOKUP(I40,$A$8:$L$60,12,FALSE)="Victoire","OK","ERR"),IF(L40="Nul",IF(VLOOKUP(I40,$A$8:$L$60,12,FALSE)="Nul","OK","ERR")))),"")</f>
        <v/>
      </c>
      <c r="N40" s="41"/>
      <c r="O40" s="56">
        <f t="shared" ref="O40:O71" si="43">IF(L40="Victoire",100-ROUNDDOWN(20*N40/$H40,0),
IF(L40="Défaite",10+ROUNDDOWN(20*VLOOKUP(I40,$A$8:$N$48,14,FALSE)/VLOOKUP(I40,$A$8:$H$48,8,FALSE),0),
IF(AND(L40="Nul",$N40&lt;&gt;$H40),40+(2*ROUNDDOWN(10*VLOOKUP(I40,$A$8:$N$48,14,FALSE)/VLOOKUP(I40,$A$8:$H$48,8,FALSE),0)-ROUNDDOWN(10*N40/$H40,0)),IF(AND(L40="Nul",$N40=$H40),58,0))))</f>
        <v>0</v>
      </c>
      <c r="P40" s="98"/>
      <c r="Q40" s="50" t="str">
        <f t="shared" ref="Q40:Q71" si="44">IF(P40&lt;&gt;"",VLOOKUP(P40,$A$8:$C$48,2,FALSE),"")</f>
        <v/>
      </c>
      <c r="R40" s="14" t="str">
        <f t="shared" ref="R40:R60" si="45">IF(P40&lt;&gt;"",IF(P40=$A40,"ERR",IF(OR(P40=$I40,P40=$W40,P40=$AD40,P40=$AK40,P40=$AR40,P40=$AY40,P40=$BF40),"DUP",IF(ISNA(VLOOKUP(P40,$A$8:$A$60,1,FALSE)),"ERR",IF(COUNTIF($I$8:$I$60,P40)&gt;1,"ERR",IF($D40=VLOOKUP(P40,$A$8:$D$60,4,FALSE),"CLUB","OK"))))),"")</f>
        <v/>
      </c>
      <c r="S40" s="43"/>
      <c r="T40" s="43" t="str">
        <f t="shared" si="38"/>
        <v/>
      </c>
      <c r="U40" s="41"/>
      <c r="V40" s="56">
        <f t="shared" ref="V40:V71" si="46">IF(S40="Victoire",100-ROUNDDOWN(20*U40/$H40,0),
IF(S40="Défaite",10+ROUNDDOWN(20*VLOOKUP(P40,$A$8:$AO$48,21,FALSE)/VLOOKUP(P40,$A$8:$H$48,8,FALSE),0),
IF(AND(S40="Nul",$U40&lt;&gt;$H40),40+(2*ROUNDDOWN(10*VLOOKUP(P40,$A$8:$AO$48,21,FALSE)/VLOOKUP(P40,$A$8:$H$48,8,FALSE),0)-ROUNDDOWN(10*U40/$H40,0)),IF(AND(S40="Nul",$U40=$H40),58,0))))</f>
        <v>0</v>
      </c>
      <c r="W40" s="98"/>
      <c r="X40" s="50" t="str">
        <f t="shared" ref="X40:X71" si="47">IF(W40&lt;&gt;"",VLOOKUP(W40,$A$8:$C$48,2,FALSE),"")</f>
        <v/>
      </c>
      <c r="Y40" s="14" t="str">
        <f t="shared" ref="Y40:Y60" si="48">IF(W40&lt;&gt;"",IF(W40=$A40,"ERR",IF(OR(W40=$P40,W40=$I40,W40=$AD40,W40=$AK40,W40=$AR40,W40=$AY40,W40=$BF40),"DUP",IF(ISNA(VLOOKUP(W40,$A$8:$A$60,1,FALSE)),"ERR",IF(COUNTIF($I$8:$I$60,W40)&gt;1,"ERR",IF($D40=VLOOKUP(W40,$A$8:$D$60,4,FALSE),"CLUB","OK"))))),"")</f>
        <v/>
      </c>
      <c r="Z40" s="43"/>
      <c r="AA40" s="43" t="str">
        <f t="shared" si="37"/>
        <v/>
      </c>
      <c r="AB40" s="41"/>
      <c r="AC40" s="92">
        <f t="shared" ref="AC40:AC71" si="49">IF(Z40="Victoire",100-ROUNDDOWN(20*AB40/$H40,0),
IF(Z40="Défaite",10+ROUNDDOWN(20*VLOOKUP(W40,$A$8:$AO$48,28,FALSE)/VLOOKUP(W40,$A$8:$H$48,8,FALSE),0),
IF(AND(Z40="Nul",$AB40&lt;&gt;$H40),40+(2*ROUNDDOWN(10*VLOOKUP(W40,$A$8:$AO$48,28,FALSE)/VLOOKUP(W40,$A$8:$H$48,8,FALSE),0)-ROUNDDOWN(10*AB40/$H40,0)),IF(AND(Z40="Nul",$AB40=$H40),58,0))))</f>
        <v>0</v>
      </c>
      <c r="AD40" s="99"/>
      <c r="AE40" s="50" t="str">
        <f t="shared" ref="AE40:AE71" si="50">IF(AD40&lt;&gt;"",VLOOKUP(AD40,$A$8:$C$48,2,FALSE),"")</f>
        <v/>
      </c>
      <c r="AF40" s="14" t="str">
        <f t="shared" ref="AF40:AF60" si="51">IF(AD40&lt;&gt;"",IF(AD40=$A40,"ERR",IF(OR(AD40=$P40,AD40=$W40,AD40=$I40,AD40=$AK40, AD40=$AR40,AD40=$AY40,AD40=$BF40),"DUP",IF(ISNA(VLOOKUP(AD40,$A$8:$A$60,1,FALSE)),"ERR",IF(COUNTIF($I$8:$I$60,AD40)&gt;1,"ERR",IF($D40=VLOOKUP(AD40,$A$8:$D$60,4,FALSE),"CLUB","OK"))))),"")</f>
        <v/>
      </c>
      <c r="AG40" s="43"/>
      <c r="AH40" s="43" t="str">
        <f t="shared" si="39"/>
        <v/>
      </c>
      <c r="AI40" s="41"/>
      <c r="AJ40" s="56">
        <f t="shared" ref="AJ40:AJ71" si="52">IF(AG40="Victoire",100-ROUNDDOWN(20*AI40/$H40,0),
IF(AG40="Défaite",10+ROUNDDOWN(20*VLOOKUP(AD40,$A$8:$AO$48,35,FALSE)/VLOOKUP(AD40,$A$8:$H$48,8,FALSE),0),
IF(AND(AG40="Nul",$AI40&lt;&gt;$H40),40+(2*ROUNDDOWN(10*VLOOKUP(AD40,$A$8:$AO$48,35,FALSE)/VLOOKUP(AD40,$A$8:$H$48,8,FALSE),0)-ROUNDDOWN(10*AI40/$H40,0)),IF(AND(AG40="Nul",$AI40=$H40),58,0))))</f>
        <v>0</v>
      </c>
      <c r="AK40" s="98"/>
      <c r="AL40" s="50" t="str">
        <f t="shared" ref="AL40:AL71" si="53">IF(AK40&lt;&gt;"",VLOOKUP(AK40,$A$8:$C$48,2,FALSE),"")</f>
        <v/>
      </c>
      <c r="AM40" s="14" t="str">
        <f t="shared" ref="AM40:AM60" si="54">IF(AK40&lt;&gt;"",IF(AK40=$A40,"ERR",IF(OR(AK40=$P40,AK40=$W40,AK40=$AD40,AK40=$I40, AK40=$AR40,AK40=$AY40,AK40=$BF40),"DUP",IF(ISNA(VLOOKUP(AK40,$A$8:$A$48,1,FALSE)),"ERR",IF(COUNTIF($I$8:$I$48,AK40)&gt;1,"ERR",IF($D40=VLOOKUP(AK40,$A$8:$D$48,4,FALSE),"CLUB","OK"))))),"")</f>
        <v/>
      </c>
      <c r="AN40" s="43"/>
      <c r="AO40" s="14" t="str">
        <f t="shared" ref="AO40:AO71" si="55">IF(AN40&lt;&gt;"",IF(AN40="Victoire",IF(VLOOKUP(AK40,$A$8:$BL$60,40,FALSE)="Défaite","OK","ERR"),IF(AN40="Défaite",IF(VLOOKUP(AK40,$A$8:$BL$60,40,FALSE)="Victoire","OK","ERR"),IF(AN40="Nul",IF(VLOOKUP(AK40,$A$8:$BL$60,40,FALSE)="Nul","OK","ERR")))),"")</f>
        <v/>
      </c>
      <c r="AP40" s="41"/>
      <c r="AQ40" s="56">
        <f t="shared" ref="AQ40:AQ71" si="56">IF(AN40="Victoire",100-ROUNDDOWN(20*AP40/$H40,0),
IF(AN40="Défaite",10+ROUNDDOWN(20*VLOOKUP(AK40,$A$8:$BU$48,42,FALSE)/VLOOKUP(AK40,$A$8:$H$48,8,FALSE),0),
IF(AND(AN40="Nul",$AP40&lt;&gt;$H40),40+(2*ROUNDDOWN(10*VLOOKUP(AK40,$A$8:$BU$48,42,FALSE)/VLOOKUP(AK40,$A$8:$H$48,8,FALSE),0)-ROUNDDOWN(10*AP40/$H40,0)),IF(AND(AN40="Nul",$AP40=$H40),58,0))))</f>
        <v>0</v>
      </c>
      <c r="AR40" s="98"/>
      <c r="AS40" s="50" t="str">
        <f t="shared" ref="AS40:AS71" si="57">IF(AR40&lt;&gt;"",VLOOKUP(AR40,$A$8:$C$48,2,FALSE),"")</f>
        <v/>
      </c>
      <c r="AT40" s="43" t="str">
        <f t="shared" ref="AT40:AT60" si="58">IF(AR40&lt;&gt;"",IF(AR40=$A40,"ERR",IF(OR(AR40=$P40,AR40=$W40,AR40=$AD40,AR40=$AK40,AR40=$AY40,AR40=$BF40),"DUP",IF(ISNA(VLOOKUP(AR40,$A$8:$A$48,1,FALSE)),"ERR",IF(COUNTIF($I$8:$I$48,AR40)&gt;1,"ERR",IF($D40=VLOOKUP(AR40,$A$8:$D$48,4,FALSE),"CLUB","OK"))))),"")</f>
        <v/>
      </c>
      <c r="AU40" s="43"/>
      <c r="AV40" s="14" t="str">
        <f t="shared" ref="AV40:AV71" si="59">IF(AU40&lt;&gt;"",IF(AU40="Victoire",IF(VLOOKUP(AR40,$A$8:$BL$60,47,FALSE)="Défaite","OK","ERR"),IF(AU40="Défaite",IF(VLOOKUP(AR40,$A$8:$BL$60,47,FALSE)="Victoire","OK","ERR"),IF(AU40="Nul",IF(VLOOKUP(AR40,$A$8:$BL$60,47,FALSE)="Nul","OK","ERR")))),"")</f>
        <v/>
      </c>
      <c r="AW40" s="41"/>
      <c r="AX40" s="56">
        <f t="shared" ref="AX40:AX71" si="60">IF(AU40="Victoire",100-ROUNDDOWN(20*AW40/$H40,0),
IF(AU40="Défaite",10+ROUNDDOWN(20*VLOOKUP(AR40,$A$8:$BU$48,42,FALSE)/VLOOKUP(AR40,$A$8:$H$48,8,FALSE),0),
IF(AND(AU40="Nul",$AP40&lt;&gt;$H40),40+(2*ROUNDDOWN(10*VLOOKUP(AR40,$A$8:$BU$48,42,FALSE)/VLOOKUP(AR40,$A$8:$H$48,8,FALSE),0)-ROUNDDOWN(10*AW40/$H40,0)),IF(AND(AU40="Nul",$AP40=$H40),58,0))))</f>
        <v>0</v>
      </c>
      <c r="AY40" s="98"/>
      <c r="AZ40" s="50" t="str">
        <f t="shared" ref="AZ40:AZ71" si="61">IF(AY40&lt;&gt;"",VLOOKUP(AY40,$A$8:$C$48,2,FALSE),"")</f>
        <v/>
      </c>
      <c r="BA40" s="43" t="str">
        <f t="shared" ref="BA40:BA60" si="62">IF(AY40&lt;&gt;"",IF(AY40=$A40,"ERR",IF(OR(AY40=$P40,AY40=$W40,AY40=$AD40,AY40=$AK40,AY40=$AR40,AY40=$BG40,AY40=$BF40),"DUP",IF(ISNA(VLOOKUP(AY40,$A$8:$A$48,1,FALSE)),"ERR",IF(COUNTIF($I$8:$I$48,AY40)&gt;1,"ERR",IF($D40=VLOOKUP(AY40,$A$8:$D$48,4,FALSE),"CLUB","OK"))))),"")</f>
        <v/>
      </c>
      <c r="BB40" s="43"/>
      <c r="BC40" s="14" t="str">
        <f t="shared" ref="BC40:BC71" si="63">IF(BB40&lt;&gt;"",IF(BB40="Victoire",IF(VLOOKUP(AY40,$A$8:$BL$60,54,FALSE)="Défaite","OK","ERR"),IF(BB40="Défaite",IF(VLOOKUP(AY40,$A$8:$BL$60,54,FALSE)="Victoire","OK","ERR"),IF(BB40="Nul",IF(VLOOKUP(AY40,$A$8:$BL$54,54,FALSE)="Nul","OK","ERR")))),"")</f>
        <v/>
      </c>
      <c r="BD40" s="41"/>
      <c r="BE40" s="56">
        <f t="shared" ref="BE40:BE71" si="64">IF(BB40="Victoire",100-ROUNDDOWN(20*BD40/$H40,0),
IF(BB40="Défaite",10+ROUNDDOWN(20*VLOOKUP(AY40,$A$8:$BU$48,42,FALSE)/VLOOKUP(AY40,$A$8:$H$48,8,FALSE),0),
IF(AND(BB40="Nul",$AP40&lt;&gt;$H40),40+(2*ROUNDDOWN(10*VLOOKUP(AY40,$A$8:$BU$48,42,FALSE)/VLOOKUP(AY40,$A$8:$H$48,8,FALSE),0)-ROUNDDOWN(10*BD40/$H40,0)),IF(AND(BB40="Nul",$AP40=$H40),58,0))))</f>
        <v>0</v>
      </c>
      <c r="BF40" s="98"/>
      <c r="BG40" s="50" t="str">
        <f t="shared" ref="BG40:BG71" si="65">IF(BF40&lt;&gt;"",VLOOKUP(BF40,$A$8:$C$48,2,FALSE),"")</f>
        <v/>
      </c>
      <c r="BH40" s="43" t="str">
        <f t="shared" si="32"/>
        <v/>
      </c>
      <c r="BI40" s="43"/>
      <c r="BJ40" s="14" t="str">
        <f t="shared" ref="BJ40:BJ71" si="66">IF(BI40&lt;&gt;"",IF(BI40="Victoire",IF(VLOOKUP(BF40,$A$8:$BL$60,61,FALSE)="Défaite","OK","ERR"),IF(BI40="Défaite",IF(VLOOKUP(BF40,$A$8:$BL$60,61,FALSE)="Victoire","OK","ERR"),IF(BI40="Nul",IF(VLOOKUP(BF40,$A$8:$BL$60,61,FALSE)="Nul","OK","ERR")))),"")</f>
        <v/>
      </c>
      <c r="BK40" s="41"/>
      <c r="BL40" s="56">
        <f t="shared" ref="BL40:BL71" si="67">IF(BI40="Victoire",100-ROUNDDOWN(20*BK40/$H40,0),
IF(BI40="Défaite",10+ROUNDDOWN(20*VLOOKUP(BF40,$A$8:$BU$48,42,FALSE)/VLOOKUP(BF40,$A$8:$H$48,8,FALSE),0),
IF(AND(BI40="Nul",$AP40&lt;&gt;$H40),40+(2*ROUNDDOWN(10*VLOOKUP(BF40,$A$8:$BU$48,42,FALSE)/VLOOKUP(BF40,$A$8:$H$48,8,FALSE),0)-ROUNDDOWN(10*BK40/$H40,0)),IF(AND(BI40="Nul",$AP40=$H40),58,0))))</f>
        <v>0</v>
      </c>
      <c r="BM40" s="89">
        <f>E38+E39+E40</f>
        <v>0</v>
      </c>
      <c r="BN40" s="60">
        <f t="shared" ref="BN40:BN60" si="68">IF($I40&lt;&gt;"",VLOOKUP($I40,$A$8:$H$60,5,FALSE),0)+IF($P40&lt;&gt;"",VLOOKUP($P40,$A$8:$H$60,5,FALSE),0)+IF($W40&lt;&gt;"",VLOOKUP($W40,$A$8:$H$60,5,FALSE),0)+IF($AD40&lt;&gt;"",VLOOKUP($AD40,$A$8:$H$60,5,FALSE),0)+IF($AK40&lt;&gt;"",VLOOKUP($AK40,$A$8:$H$60,5,FALSE),0)+IF($AY40&lt;&gt;"",VLOOKUP($AY40,$A$8:$H$60,5,FALSE),0)+IF($BF40&lt;&gt;"",VLOOKUP($BF40,$A$8:$H$60,5,FALSE),0)+IF($AR40&lt;&gt;"",VLOOKUP($AR40,$A$8:$H$60,5,FALSE),0)</f>
        <v>0</v>
      </c>
      <c r="BO40" s="62"/>
      <c r="BP40" s="62"/>
    </row>
    <row r="41" spans="1:68" s="5" customFormat="1" ht="16.5">
      <c r="A41" s="41"/>
      <c r="B41" s="97"/>
      <c r="C41" s="97"/>
      <c r="D41" s="97"/>
      <c r="E41" s="91">
        <f t="shared" si="34"/>
        <v>0</v>
      </c>
      <c r="F41" s="41"/>
      <c r="G41" s="56" t="str">
        <f>IF($F41&lt;&gt;"",VLOOKUP(F41,Armees!$A$1:$B$283,2,FALSE),"")</f>
        <v/>
      </c>
      <c r="H41" s="42"/>
      <c r="I41" s="98"/>
      <c r="J41" s="50" t="str">
        <f t="shared" si="40"/>
        <v/>
      </c>
      <c r="K41" s="43" t="str">
        <f t="shared" si="41"/>
        <v/>
      </c>
      <c r="L41" s="43"/>
      <c r="M41" s="73" t="str">
        <f t="shared" si="42"/>
        <v/>
      </c>
      <c r="N41" s="41"/>
      <c r="O41" s="56">
        <f t="shared" si="43"/>
        <v>0</v>
      </c>
      <c r="P41" s="98"/>
      <c r="Q41" s="50" t="str">
        <f t="shared" si="44"/>
        <v/>
      </c>
      <c r="R41" s="14" t="str">
        <f t="shared" si="45"/>
        <v/>
      </c>
      <c r="S41" s="43"/>
      <c r="T41" s="43" t="str">
        <f t="shared" si="38"/>
        <v/>
      </c>
      <c r="U41" s="41"/>
      <c r="V41" s="56">
        <f t="shared" si="46"/>
        <v>0</v>
      </c>
      <c r="W41" s="98"/>
      <c r="X41" s="50" t="str">
        <f t="shared" si="47"/>
        <v/>
      </c>
      <c r="Y41" s="14" t="str">
        <f t="shared" si="48"/>
        <v/>
      </c>
      <c r="Z41" s="43"/>
      <c r="AA41" s="43" t="str">
        <f t="shared" si="37"/>
        <v/>
      </c>
      <c r="AB41" s="41"/>
      <c r="AC41" s="92">
        <f t="shared" si="49"/>
        <v>0</v>
      </c>
      <c r="AD41" s="99"/>
      <c r="AE41" s="50" t="str">
        <f t="shared" si="50"/>
        <v/>
      </c>
      <c r="AF41" s="14" t="str">
        <f t="shared" si="51"/>
        <v/>
      </c>
      <c r="AG41" s="43"/>
      <c r="AH41" s="43" t="str">
        <f t="shared" si="39"/>
        <v/>
      </c>
      <c r="AI41" s="41"/>
      <c r="AJ41" s="56">
        <f t="shared" si="52"/>
        <v>0</v>
      </c>
      <c r="AK41" s="98"/>
      <c r="AL41" s="50" t="str">
        <f t="shared" si="53"/>
        <v/>
      </c>
      <c r="AM41" s="14" t="str">
        <f t="shared" si="54"/>
        <v/>
      </c>
      <c r="AN41" s="43"/>
      <c r="AO41" s="14" t="str">
        <f t="shared" si="55"/>
        <v/>
      </c>
      <c r="AP41" s="41"/>
      <c r="AQ41" s="56">
        <f t="shared" si="56"/>
        <v>0</v>
      </c>
      <c r="AR41" s="98"/>
      <c r="AS41" s="50" t="str">
        <f t="shared" si="57"/>
        <v/>
      </c>
      <c r="AT41" s="43" t="str">
        <f t="shared" si="58"/>
        <v/>
      </c>
      <c r="AU41" s="43"/>
      <c r="AV41" s="14" t="str">
        <f t="shared" si="59"/>
        <v/>
      </c>
      <c r="AW41" s="41"/>
      <c r="AX41" s="56">
        <f t="shared" si="60"/>
        <v>0</v>
      </c>
      <c r="AY41" s="98"/>
      <c r="AZ41" s="50" t="str">
        <f t="shared" si="61"/>
        <v/>
      </c>
      <c r="BA41" s="43" t="str">
        <f t="shared" si="62"/>
        <v/>
      </c>
      <c r="BB41" s="43"/>
      <c r="BC41" s="14" t="str">
        <f t="shared" si="63"/>
        <v/>
      </c>
      <c r="BD41" s="41"/>
      <c r="BE41" s="56">
        <f t="shared" si="64"/>
        <v>0</v>
      </c>
      <c r="BF41" s="98"/>
      <c r="BG41" s="50" t="str">
        <f t="shared" si="65"/>
        <v/>
      </c>
      <c r="BH41" s="43" t="str">
        <f t="shared" si="32"/>
        <v/>
      </c>
      <c r="BI41" s="43"/>
      <c r="BJ41" s="14" t="str">
        <f t="shared" si="66"/>
        <v/>
      </c>
      <c r="BK41" s="41"/>
      <c r="BL41" s="56">
        <f t="shared" si="67"/>
        <v>0</v>
      </c>
      <c r="BM41" s="89">
        <f>E41+E42+E43</f>
        <v>0</v>
      </c>
      <c r="BN41" s="60">
        <f t="shared" si="68"/>
        <v>0</v>
      </c>
      <c r="BO41" s="62"/>
      <c r="BP41" s="62"/>
    </row>
    <row r="42" spans="1:68" s="5" customFormat="1" ht="16.5">
      <c r="A42" s="41"/>
      <c r="B42" s="97"/>
      <c r="C42" s="97"/>
      <c r="D42" s="97"/>
      <c r="E42" s="91">
        <f t="shared" si="34"/>
        <v>0</v>
      </c>
      <c r="F42" s="41"/>
      <c r="G42" s="56" t="str">
        <f>IF($F42&lt;&gt;"",VLOOKUP(F42,Armees!$A$1:$B$283,2,FALSE),"")</f>
        <v/>
      </c>
      <c r="H42" s="42"/>
      <c r="I42" s="98"/>
      <c r="J42" s="50" t="str">
        <f t="shared" si="40"/>
        <v/>
      </c>
      <c r="K42" s="43" t="str">
        <f t="shared" si="41"/>
        <v/>
      </c>
      <c r="L42" s="43"/>
      <c r="M42" s="73" t="str">
        <f t="shared" si="42"/>
        <v/>
      </c>
      <c r="N42" s="41"/>
      <c r="O42" s="56">
        <f t="shared" si="43"/>
        <v>0</v>
      </c>
      <c r="P42" s="98"/>
      <c r="Q42" s="50" t="str">
        <f t="shared" si="44"/>
        <v/>
      </c>
      <c r="R42" s="14" t="str">
        <f t="shared" si="45"/>
        <v/>
      </c>
      <c r="S42" s="43"/>
      <c r="T42" s="43" t="str">
        <f t="shared" si="38"/>
        <v/>
      </c>
      <c r="U42" s="41"/>
      <c r="V42" s="56">
        <f t="shared" si="46"/>
        <v>0</v>
      </c>
      <c r="W42" s="98"/>
      <c r="X42" s="50" t="str">
        <f t="shared" si="47"/>
        <v/>
      </c>
      <c r="Y42" s="14" t="str">
        <f t="shared" si="48"/>
        <v/>
      </c>
      <c r="Z42" s="43"/>
      <c r="AA42" s="43" t="str">
        <f t="shared" si="37"/>
        <v/>
      </c>
      <c r="AB42" s="41"/>
      <c r="AC42" s="92">
        <f t="shared" si="49"/>
        <v>0</v>
      </c>
      <c r="AD42" s="99"/>
      <c r="AE42" s="50" t="str">
        <f t="shared" si="50"/>
        <v/>
      </c>
      <c r="AF42" s="14" t="str">
        <f t="shared" si="51"/>
        <v/>
      </c>
      <c r="AG42" s="43"/>
      <c r="AH42" s="43" t="str">
        <f t="shared" si="39"/>
        <v/>
      </c>
      <c r="AI42" s="41"/>
      <c r="AJ42" s="56">
        <f t="shared" si="52"/>
        <v>0</v>
      </c>
      <c r="AK42" s="98"/>
      <c r="AL42" s="50" t="str">
        <f t="shared" si="53"/>
        <v/>
      </c>
      <c r="AM42" s="14" t="str">
        <f t="shared" si="54"/>
        <v/>
      </c>
      <c r="AN42" s="43"/>
      <c r="AO42" s="14" t="str">
        <f t="shared" si="55"/>
        <v/>
      </c>
      <c r="AP42" s="41"/>
      <c r="AQ42" s="56">
        <f t="shared" si="56"/>
        <v>0</v>
      </c>
      <c r="AR42" s="98"/>
      <c r="AS42" s="50" t="str">
        <f t="shared" si="57"/>
        <v/>
      </c>
      <c r="AT42" s="43" t="str">
        <f t="shared" si="58"/>
        <v/>
      </c>
      <c r="AU42" s="43"/>
      <c r="AV42" s="14" t="str">
        <f t="shared" si="59"/>
        <v/>
      </c>
      <c r="AW42" s="41"/>
      <c r="AX42" s="56">
        <f t="shared" si="60"/>
        <v>0</v>
      </c>
      <c r="AY42" s="98"/>
      <c r="AZ42" s="50" t="str">
        <f t="shared" si="61"/>
        <v/>
      </c>
      <c r="BA42" s="43" t="str">
        <f t="shared" si="62"/>
        <v/>
      </c>
      <c r="BB42" s="43"/>
      <c r="BC42" s="14" t="str">
        <f t="shared" si="63"/>
        <v/>
      </c>
      <c r="BD42" s="41"/>
      <c r="BE42" s="56">
        <f t="shared" si="64"/>
        <v>0</v>
      </c>
      <c r="BF42" s="98"/>
      <c r="BG42" s="50" t="str">
        <f t="shared" si="65"/>
        <v/>
      </c>
      <c r="BH42" s="43" t="str">
        <f t="shared" ref="BH42:BH60" si="69">IF(BF42&lt;&gt;"",IF(BF42=$A42,"ERR",IF(OR(BF42=$P42,BF42=$W42,BF42=$AD42,BF42=$AK42,BF42=$AR42,BF42=$AY42,BF42=$BG42),"DUP",IF(ISNA(VLOOKUP(BF42,$A$8:$A$48,1,FALSE)),"ERR",IF(COUNTIF($I$8:$I$48,BF42)&gt;1,"ERR",IF($D42=VLOOKUP(BF42,$A$8:$D$48,4,FALSE),"CLUB","OK"))))),"")</f>
        <v/>
      </c>
      <c r="BI42" s="43"/>
      <c r="BJ42" s="14" t="str">
        <f t="shared" si="66"/>
        <v/>
      </c>
      <c r="BK42" s="41"/>
      <c r="BL42" s="56">
        <f t="shared" si="67"/>
        <v>0</v>
      </c>
      <c r="BM42" s="89">
        <f>E41+E42+E43</f>
        <v>0</v>
      </c>
      <c r="BN42" s="60">
        <f t="shared" si="68"/>
        <v>0</v>
      </c>
      <c r="BO42" s="62"/>
      <c r="BP42" s="62"/>
    </row>
    <row r="43" spans="1:68" s="5" customFormat="1" ht="16.5">
      <c r="A43" s="41"/>
      <c r="B43" s="97"/>
      <c r="C43" s="97"/>
      <c r="D43" s="97"/>
      <c r="E43" s="91">
        <f t="shared" si="34"/>
        <v>0</v>
      </c>
      <c r="F43" s="41"/>
      <c r="G43" s="56" t="str">
        <f>IF($F43&lt;&gt;"",VLOOKUP(F43,Armees!$A$1:$B$283,2,FALSE),"")</f>
        <v/>
      </c>
      <c r="H43" s="42"/>
      <c r="I43" s="98"/>
      <c r="J43" s="50" t="str">
        <f t="shared" si="40"/>
        <v/>
      </c>
      <c r="K43" s="43" t="str">
        <f t="shared" si="41"/>
        <v/>
      </c>
      <c r="L43" s="43"/>
      <c r="M43" s="73" t="str">
        <f t="shared" si="42"/>
        <v/>
      </c>
      <c r="N43" s="41"/>
      <c r="O43" s="56">
        <f t="shared" si="43"/>
        <v>0</v>
      </c>
      <c r="P43" s="98"/>
      <c r="Q43" s="50" t="str">
        <f t="shared" si="44"/>
        <v/>
      </c>
      <c r="R43" s="14" t="str">
        <f t="shared" si="45"/>
        <v/>
      </c>
      <c r="S43" s="43"/>
      <c r="T43" s="43" t="str">
        <f t="shared" si="38"/>
        <v/>
      </c>
      <c r="U43" s="41"/>
      <c r="V43" s="56">
        <f t="shared" si="46"/>
        <v>0</v>
      </c>
      <c r="W43" s="98"/>
      <c r="X43" s="50" t="str">
        <f t="shared" si="47"/>
        <v/>
      </c>
      <c r="Y43" s="14" t="str">
        <f t="shared" si="48"/>
        <v/>
      </c>
      <c r="Z43" s="43"/>
      <c r="AA43" s="43" t="str">
        <f t="shared" si="37"/>
        <v/>
      </c>
      <c r="AB43" s="41"/>
      <c r="AC43" s="92">
        <f t="shared" si="49"/>
        <v>0</v>
      </c>
      <c r="AD43" s="99"/>
      <c r="AE43" s="50" t="str">
        <f t="shared" si="50"/>
        <v/>
      </c>
      <c r="AF43" s="14" t="str">
        <f t="shared" si="51"/>
        <v/>
      </c>
      <c r="AG43" s="43"/>
      <c r="AH43" s="43" t="str">
        <f t="shared" si="39"/>
        <v/>
      </c>
      <c r="AI43" s="41"/>
      <c r="AJ43" s="56">
        <f t="shared" si="52"/>
        <v>0</v>
      </c>
      <c r="AK43" s="98"/>
      <c r="AL43" s="50" t="str">
        <f t="shared" si="53"/>
        <v/>
      </c>
      <c r="AM43" s="14" t="str">
        <f t="shared" si="54"/>
        <v/>
      </c>
      <c r="AN43" s="43"/>
      <c r="AO43" s="14" t="str">
        <f t="shared" si="55"/>
        <v/>
      </c>
      <c r="AP43" s="41"/>
      <c r="AQ43" s="56">
        <f t="shared" si="56"/>
        <v>0</v>
      </c>
      <c r="AR43" s="98"/>
      <c r="AS43" s="50" t="str">
        <f t="shared" si="57"/>
        <v/>
      </c>
      <c r="AT43" s="43" t="str">
        <f t="shared" si="58"/>
        <v/>
      </c>
      <c r="AU43" s="43"/>
      <c r="AV43" s="14" t="str">
        <f t="shared" si="59"/>
        <v/>
      </c>
      <c r="AW43" s="41"/>
      <c r="AX43" s="56">
        <f t="shared" si="60"/>
        <v>0</v>
      </c>
      <c r="AY43" s="98"/>
      <c r="AZ43" s="50" t="str">
        <f t="shared" si="61"/>
        <v/>
      </c>
      <c r="BA43" s="43" t="str">
        <f t="shared" si="62"/>
        <v/>
      </c>
      <c r="BB43" s="43"/>
      <c r="BC43" s="14" t="str">
        <f t="shared" si="63"/>
        <v/>
      </c>
      <c r="BD43" s="41"/>
      <c r="BE43" s="56">
        <f t="shared" si="64"/>
        <v>0</v>
      </c>
      <c r="BF43" s="98"/>
      <c r="BG43" s="50" t="str">
        <f t="shared" si="65"/>
        <v/>
      </c>
      <c r="BH43" s="43" t="str">
        <f t="shared" si="69"/>
        <v/>
      </c>
      <c r="BI43" s="43"/>
      <c r="BJ43" s="14" t="str">
        <f t="shared" si="66"/>
        <v/>
      </c>
      <c r="BK43" s="41"/>
      <c r="BL43" s="56">
        <f t="shared" si="67"/>
        <v>0</v>
      </c>
      <c r="BM43" s="89">
        <f>E41+E42+E43</f>
        <v>0</v>
      </c>
      <c r="BN43" s="60">
        <f t="shared" si="68"/>
        <v>0</v>
      </c>
      <c r="BO43" s="62"/>
      <c r="BP43" s="62"/>
    </row>
    <row r="44" spans="1:68" s="5" customFormat="1" ht="16.5">
      <c r="A44" s="41"/>
      <c r="B44" s="97"/>
      <c r="C44" s="97"/>
      <c r="D44" s="97"/>
      <c r="E44" s="91">
        <f t="shared" si="34"/>
        <v>0</v>
      </c>
      <c r="F44" s="41"/>
      <c r="G44" s="56" t="str">
        <f>IF($F44&lt;&gt;"",VLOOKUP(F44,Armees!$A$1:$B$283,2,FALSE),"")</f>
        <v/>
      </c>
      <c r="H44" s="42"/>
      <c r="I44" s="98"/>
      <c r="J44" s="50" t="str">
        <f t="shared" si="40"/>
        <v/>
      </c>
      <c r="K44" s="43" t="str">
        <f t="shared" si="41"/>
        <v/>
      </c>
      <c r="L44" s="43"/>
      <c r="M44" s="73" t="str">
        <f t="shared" si="42"/>
        <v/>
      </c>
      <c r="N44" s="41"/>
      <c r="O44" s="56">
        <f t="shared" si="43"/>
        <v>0</v>
      </c>
      <c r="P44" s="98"/>
      <c r="Q44" s="50" t="str">
        <f t="shared" si="44"/>
        <v/>
      </c>
      <c r="R44" s="14" t="str">
        <f t="shared" si="45"/>
        <v/>
      </c>
      <c r="S44" s="43"/>
      <c r="T44" s="43" t="str">
        <f t="shared" si="38"/>
        <v/>
      </c>
      <c r="U44" s="41"/>
      <c r="V44" s="56">
        <f t="shared" si="46"/>
        <v>0</v>
      </c>
      <c r="W44" s="98"/>
      <c r="X44" s="50" t="str">
        <f t="shared" si="47"/>
        <v/>
      </c>
      <c r="Y44" s="14" t="str">
        <f t="shared" si="48"/>
        <v/>
      </c>
      <c r="Z44" s="43"/>
      <c r="AA44" s="43" t="str">
        <f t="shared" si="37"/>
        <v/>
      </c>
      <c r="AB44" s="41"/>
      <c r="AC44" s="92">
        <f t="shared" si="49"/>
        <v>0</v>
      </c>
      <c r="AD44" s="99"/>
      <c r="AE44" s="50" t="str">
        <f t="shared" si="50"/>
        <v/>
      </c>
      <c r="AF44" s="14" t="str">
        <f t="shared" si="51"/>
        <v/>
      </c>
      <c r="AG44" s="43"/>
      <c r="AH44" s="43" t="str">
        <f t="shared" si="39"/>
        <v/>
      </c>
      <c r="AI44" s="41"/>
      <c r="AJ44" s="56">
        <f t="shared" si="52"/>
        <v>0</v>
      </c>
      <c r="AK44" s="98"/>
      <c r="AL44" s="50" t="str">
        <f t="shared" si="53"/>
        <v/>
      </c>
      <c r="AM44" s="14" t="str">
        <f t="shared" si="54"/>
        <v/>
      </c>
      <c r="AN44" s="43"/>
      <c r="AO44" s="14" t="str">
        <f t="shared" si="55"/>
        <v/>
      </c>
      <c r="AP44" s="41"/>
      <c r="AQ44" s="56">
        <f t="shared" si="56"/>
        <v>0</v>
      </c>
      <c r="AR44" s="98"/>
      <c r="AS44" s="50" t="str">
        <f t="shared" si="57"/>
        <v/>
      </c>
      <c r="AT44" s="43" t="str">
        <f t="shared" si="58"/>
        <v/>
      </c>
      <c r="AU44" s="43"/>
      <c r="AV44" s="14" t="str">
        <f t="shared" si="59"/>
        <v/>
      </c>
      <c r="AW44" s="41"/>
      <c r="AX44" s="56">
        <f t="shared" si="60"/>
        <v>0</v>
      </c>
      <c r="AY44" s="98"/>
      <c r="AZ44" s="50" t="str">
        <f t="shared" si="61"/>
        <v/>
      </c>
      <c r="BA44" s="43" t="str">
        <f t="shared" si="62"/>
        <v/>
      </c>
      <c r="BB44" s="43"/>
      <c r="BC44" s="14" t="str">
        <f t="shared" si="63"/>
        <v/>
      </c>
      <c r="BD44" s="41"/>
      <c r="BE44" s="56">
        <f t="shared" si="64"/>
        <v>0</v>
      </c>
      <c r="BF44" s="98"/>
      <c r="BG44" s="50" t="str">
        <f t="shared" si="65"/>
        <v/>
      </c>
      <c r="BH44" s="43" t="str">
        <f t="shared" si="69"/>
        <v/>
      </c>
      <c r="BI44" s="43"/>
      <c r="BJ44" s="14" t="str">
        <f t="shared" si="66"/>
        <v/>
      </c>
      <c r="BK44" s="41"/>
      <c r="BL44" s="56">
        <f t="shared" si="67"/>
        <v>0</v>
      </c>
      <c r="BM44" s="89">
        <f>E44+E45+E46</f>
        <v>0</v>
      </c>
      <c r="BN44" s="60">
        <f t="shared" si="68"/>
        <v>0</v>
      </c>
      <c r="BO44" s="62"/>
      <c r="BP44" s="62"/>
    </row>
    <row r="45" spans="1:68" s="5" customFormat="1" ht="16.5">
      <c r="A45" s="41"/>
      <c r="B45" s="97"/>
      <c r="C45" s="97"/>
      <c r="D45" s="97"/>
      <c r="E45" s="91">
        <f t="shared" si="34"/>
        <v>0</v>
      </c>
      <c r="F45" s="41"/>
      <c r="G45" s="56" t="str">
        <f>IF($F45&lt;&gt;"",VLOOKUP(F45,Armees!$A$1:$B$283,2,FALSE),"")</f>
        <v/>
      </c>
      <c r="H45" s="42"/>
      <c r="I45" s="98"/>
      <c r="J45" s="50" t="str">
        <f t="shared" si="40"/>
        <v/>
      </c>
      <c r="K45" s="43" t="str">
        <f t="shared" si="41"/>
        <v/>
      </c>
      <c r="L45" s="43"/>
      <c r="M45" s="73" t="str">
        <f t="shared" si="42"/>
        <v/>
      </c>
      <c r="N45" s="41"/>
      <c r="O45" s="56">
        <f t="shared" si="43"/>
        <v>0</v>
      </c>
      <c r="P45" s="98"/>
      <c r="Q45" s="50" t="str">
        <f t="shared" si="44"/>
        <v/>
      </c>
      <c r="R45" s="14" t="str">
        <f t="shared" si="45"/>
        <v/>
      </c>
      <c r="S45" s="43"/>
      <c r="T45" s="43" t="str">
        <f t="shared" si="38"/>
        <v/>
      </c>
      <c r="U45" s="41"/>
      <c r="V45" s="56">
        <f t="shared" si="46"/>
        <v>0</v>
      </c>
      <c r="W45" s="98"/>
      <c r="X45" s="50" t="str">
        <f t="shared" si="47"/>
        <v/>
      </c>
      <c r="Y45" s="14" t="str">
        <f t="shared" si="48"/>
        <v/>
      </c>
      <c r="Z45" s="43"/>
      <c r="AA45" s="43" t="str">
        <f t="shared" si="37"/>
        <v/>
      </c>
      <c r="AB45" s="41"/>
      <c r="AC45" s="92">
        <f t="shared" si="49"/>
        <v>0</v>
      </c>
      <c r="AD45" s="99"/>
      <c r="AE45" s="50" t="str">
        <f t="shared" si="50"/>
        <v/>
      </c>
      <c r="AF45" s="14" t="str">
        <f t="shared" si="51"/>
        <v/>
      </c>
      <c r="AG45" s="43"/>
      <c r="AH45" s="43" t="str">
        <f t="shared" si="39"/>
        <v/>
      </c>
      <c r="AI45" s="41"/>
      <c r="AJ45" s="56">
        <f t="shared" si="52"/>
        <v>0</v>
      </c>
      <c r="AK45" s="98"/>
      <c r="AL45" s="50" t="str">
        <f t="shared" si="53"/>
        <v/>
      </c>
      <c r="AM45" s="14" t="str">
        <f t="shared" si="54"/>
        <v/>
      </c>
      <c r="AN45" s="43"/>
      <c r="AO45" s="14" t="str">
        <f t="shared" si="55"/>
        <v/>
      </c>
      <c r="AP45" s="41"/>
      <c r="AQ45" s="56">
        <f t="shared" si="56"/>
        <v>0</v>
      </c>
      <c r="AR45" s="98"/>
      <c r="AS45" s="50" t="str">
        <f t="shared" si="57"/>
        <v/>
      </c>
      <c r="AT45" s="43" t="str">
        <f t="shared" si="58"/>
        <v/>
      </c>
      <c r="AU45" s="43"/>
      <c r="AV45" s="14" t="str">
        <f t="shared" si="59"/>
        <v/>
      </c>
      <c r="AW45" s="41"/>
      <c r="AX45" s="56">
        <f t="shared" si="60"/>
        <v>0</v>
      </c>
      <c r="AY45" s="98"/>
      <c r="AZ45" s="50" t="str">
        <f t="shared" si="61"/>
        <v/>
      </c>
      <c r="BA45" s="43" t="str">
        <f t="shared" si="62"/>
        <v/>
      </c>
      <c r="BB45" s="43"/>
      <c r="BC45" s="14" t="str">
        <f t="shared" si="63"/>
        <v/>
      </c>
      <c r="BD45" s="41"/>
      <c r="BE45" s="56">
        <f t="shared" si="64"/>
        <v>0</v>
      </c>
      <c r="BF45" s="98"/>
      <c r="BG45" s="50" t="str">
        <f t="shared" si="65"/>
        <v/>
      </c>
      <c r="BH45" s="43" t="str">
        <f t="shared" si="69"/>
        <v/>
      </c>
      <c r="BI45" s="43"/>
      <c r="BJ45" s="14" t="str">
        <f t="shared" si="66"/>
        <v/>
      </c>
      <c r="BK45" s="41"/>
      <c r="BL45" s="56">
        <f t="shared" si="67"/>
        <v>0</v>
      </c>
      <c r="BM45" s="89">
        <f>E44+E45+E46</f>
        <v>0</v>
      </c>
      <c r="BN45" s="60">
        <f t="shared" si="68"/>
        <v>0</v>
      </c>
      <c r="BO45" s="62"/>
      <c r="BP45" s="62"/>
    </row>
    <row r="46" spans="1:68" s="5" customFormat="1" ht="16.5">
      <c r="A46" s="41"/>
      <c r="B46" s="97"/>
      <c r="C46" s="97"/>
      <c r="D46" s="97"/>
      <c r="E46" s="91">
        <f t="shared" si="34"/>
        <v>0</v>
      </c>
      <c r="F46" s="41"/>
      <c r="G46" s="56" t="str">
        <f>IF($F46&lt;&gt;"",VLOOKUP(F46,Armees!$A$1:$B$283,2,FALSE),"")</f>
        <v/>
      </c>
      <c r="H46" s="42"/>
      <c r="I46" s="98"/>
      <c r="J46" s="50" t="str">
        <f t="shared" si="40"/>
        <v/>
      </c>
      <c r="K46" s="43" t="str">
        <f t="shared" si="41"/>
        <v/>
      </c>
      <c r="L46" s="43"/>
      <c r="M46" s="73" t="str">
        <f t="shared" si="42"/>
        <v/>
      </c>
      <c r="N46" s="41"/>
      <c r="O46" s="56">
        <f t="shared" si="43"/>
        <v>0</v>
      </c>
      <c r="P46" s="98"/>
      <c r="Q46" s="50" t="str">
        <f t="shared" si="44"/>
        <v/>
      </c>
      <c r="R46" s="14" t="str">
        <f t="shared" si="45"/>
        <v/>
      </c>
      <c r="S46" s="43"/>
      <c r="T46" s="43" t="str">
        <f t="shared" si="38"/>
        <v/>
      </c>
      <c r="U46" s="41"/>
      <c r="V46" s="56">
        <f t="shared" si="46"/>
        <v>0</v>
      </c>
      <c r="W46" s="98"/>
      <c r="X46" s="50" t="str">
        <f t="shared" si="47"/>
        <v/>
      </c>
      <c r="Y46" s="14" t="str">
        <f t="shared" si="48"/>
        <v/>
      </c>
      <c r="Z46" s="43"/>
      <c r="AA46" s="43" t="str">
        <f t="shared" si="37"/>
        <v/>
      </c>
      <c r="AB46" s="41"/>
      <c r="AC46" s="92">
        <f t="shared" si="49"/>
        <v>0</v>
      </c>
      <c r="AD46" s="99"/>
      <c r="AE46" s="50" t="str">
        <f t="shared" si="50"/>
        <v/>
      </c>
      <c r="AF46" s="14" t="str">
        <f t="shared" si="51"/>
        <v/>
      </c>
      <c r="AG46" s="43"/>
      <c r="AH46" s="43" t="str">
        <f t="shared" si="39"/>
        <v/>
      </c>
      <c r="AI46" s="41"/>
      <c r="AJ46" s="56">
        <f t="shared" si="52"/>
        <v>0</v>
      </c>
      <c r="AK46" s="98"/>
      <c r="AL46" s="50" t="str">
        <f t="shared" si="53"/>
        <v/>
      </c>
      <c r="AM46" s="14" t="str">
        <f t="shared" si="54"/>
        <v/>
      </c>
      <c r="AN46" s="43"/>
      <c r="AO46" s="14" t="str">
        <f t="shared" si="55"/>
        <v/>
      </c>
      <c r="AP46" s="41"/>
      <c r="AQ46" s="56">
        <f t="shared" si="56"/>
        <v>0</v>
      </c>
      <c r="AR46" s="98"/>
      <c r="AS46" s="50" t="str">
        <f t="shared" si="57"/>
        <v/>
      </c>
      <c r="AT46" s="43" t="str">
        <f t="shared" si="58"/>
        <v/>
      </c>
      <c r="AU46" s="43"/>
      <c r="AV46" s="14" t="str">
        <f t="shared" si="59"/>
        <v/>
      </c>
      <c r="AW46" s="41"/>
      <c r="AX46" s="56">
        <f t="shared" si="60"/>
        <v>0</v>
      </c>
      <c r="AY46" s="98"/>
      <c r="AZ46" s="50" t="str">
        <f t="shared" si="61"/>
        <v/>
      </c>
      <c r="BA46" s="43" t="str">
        <f t="shared" si="62"/>
        <v/>
      </c>
      <c r="BB46" s="43"/>
      <c r="BC46" s="14" t="str">
        <f t="shared" si="63"/>
        <v/>
      </c>
      <c r="BD46" s="41"/>
      <c r="BE46" s="56">
        <f t="shared" si="64"/>
        <v>0</v>
      </c>
      <c r="BF46" s="98"/>
      <c r="BG46" s="50" t="str">
        <f t="shared" si="65"/>
        <v/>
      </c>
      <c r="BH46" s="43" t="str">
        <f t="shared" si="69"/>
        <v/>
      </c>
      <c r="BI46" s="43"/>
      <c r="BJ46" s="14" t="str">
        <f t="shared" si="66"/>
        <v/>
      </c>
      <c r="BK46" s="41"/>
      <c r="BL46" s="56">
        <f t="shared" si="67"/>
        <v>0</v>
      </c>
      <c r="BM46" s="89">
        <f>E44+E45+E46</f>
        <v>0</v>
      </c>
      <c r="BN46" s="60">
        <f t="shared" si="68"/>
        <v>0</v>
      </c>
      <c r="BO46" s="62"/>
      <c r="BP46" s="62"/>
    </row>
    <row r="47" spans="1:68" s="5" customFormat="1" ht="16.5">
      <c r="A47" s="41"/>
      <c r="B47" s="97"/>
      <c r="C47" s="97"/>
      <c r="D47" s="97"/>
      <c r="E47" s="91">
        <f t="shared" si="34"/>
        <v>0</v>
      </c>
      <c r="F47" s="41"/>
      <c r="G47" s="56" t="str">
        <f>IF($F47&lt;&gt;"",VLOOKUP(F47,Armees!$A$1:$B$283,2,FALSE),"")</f>
        <v/>
      </c>
      <c r="H47" s="42"/>
      <c r="I47" s="98"/>
      <c r="J47" s="50" t="str">
        <f t="shared" si="40"/>
        <v/>
      </c>
      <c r="K47" s="43" t="str">
        <f t="shared" si="41"/>
        <v/>
      </c>
      <c r="L47" s="43"/>
      <c r="M47" s="73" t="str">
        <f t="shared" si="42"/>
        <v/>
      </c>
      <c r="N47" s="41"/>
      <c r="O47" s="56">
        <f t="shared" si="43"/>
        <v>0</v>
      </c>
      <c r="P47" s="98"/>
      <c r="Q47" s="50" t="str">
        <f t="shared" si="44"/>
        <v/>
      </c>
      <c r="R47" s="14" t="str">
        <f t="shared" si="45"/>
        <v/>
      </c>
      <c r="S47" s="43"/>
      <c r="T47" s="43" t="str">
        <f t="shared" si="38"/>
        <v/>
      </c>
      <c r="U47" s="41"/>
      <c r="V47" s="56">
        <f t="shared" si="46"/>
        <v>0</v>
      </c>
      <c r="W47" s="98"/>
      <c r="X47" s="50" t="str">
        <f t="shared" si="47"/>
        <v/>
      </c>
      <c r="Y47" s="14" t="str">
        <f t="shared" si="48"/>
        <v/>
      </c>
      <c r="Z47" s="43"/>
      <c r="AA47" s="43" t="str">
        <f t="shared" si="37"/>
        <v/>
      </c>
      <c r="AB47" s="41"/>
      <c r="AC47" s="92">
        <f t="shared" si="49"/>
        <v>0</v>
      </c>
      <c r="AD47" s="99"/>
      <c r="AE47" s="50" t="str">
        <f t="shared" si="50"/>
        <v/>
      </c>
      <c r="AF47" s="14" t="str">
        <f t="shared" si="51"/>
        <v/>
      </c>
      <c r="AG47" s="43"/>
      <c r="AH47" s="43" t="str">
        <f t="shared" si="39"/>
        <v/>
      </c>
      <c r="AI47" s="41"/>
      <c r="AJ47" s="56">
        <f t="shared" si="52"/>
        <v>0</v>
      </c>
      <c r="AK47" s="98"/>
      <c r="AL47" s="50" t="str">
        <f t="shared" si="53"/>
        <v/>
      </c>
      <c r="AM47" s="14" t="str">
        <f t="shared" si="54"/>
        <v/>
      </c>
      <c r="AN47" s="43"/>
      <c r="AO47" s="14" t="str">
        <f t="shared" si="55"/>
        <v/>
      </c>
      <c r="AP47" s="41"/>
      <c r="AQ47" s="56">
        <f t="shared" si="56"/>
        <v>0</v>
      </c>
      <c r="AR47" s="98"/>
      <c r="AS47" s="50" t="str">
        <f t="shared" si="57"/>
        <v/>
      </c>
      <c r="AT47" s="43" t="str">
        <f t="shared" si="58"/>
        <v/>
      </c>
      <c r="AU47" s="43"/>
      <c r="AV47" s="14" t="str">
        <f t="shared" si="59"/>
        <v/>
      </c>
      <c r="AW47" s="41"/>
      <c r="AX47" s="56">
        <f t="shared" si="60"/>
        <v>0</v>
      </c>
      <c r="AY47" s="98"/>
      <c r="AZ47" s="50" t="str">
        <f t="shared" si="61"/>
        <v/>
      </c>
      <c r="BA47" s="43" t="str">
        <f t="shared" si="62"/>
        <v/>
      </c>
      <c r="BB47" s="43"/>
      <c r="BC47" s="14" t="str">
        <f t="shared" si="63"/>
        <v/>
      </c>
      <c r="BD47" s="41"/>
      <c r="BE47" s="56">
        <f t="shared" si="64"/>
        <v>0</v>
      </c>
      <c r="BF47" s="98"/>
      <c r="BG47" s="50" t="str">
        <f t="shared" si="65"/>
        <v/>
      </c>
      <c r="BH47" s="43" t="str">
        <f t="shared" si="69"/>
        <v/>
      </c>
      <c r="BI47" s="43"/>
      <c r="BJ47" s="14" t="str">
        <f t="shared" si="66"/>
        <v/>
      </c>
      <c r="BK47" s="41"/>
      <c r="BL47" s="56">
        <f t="shared" si="67"/>
        <v>0</v>
      </c>
      <c r="BM47" s="89">
        <f>E47+E48+E49</f>
        <v>0</v>
      </c>
      <c r="BN47" s="60">
        <f t="shared" si="68"/>
        <v>0</v>
      </c>
      <c r="BO47" s="62"/>
      <c r="BP47" s="62"/>
    </row>
    <row r="48" spans="1:68" s="5" customFormat="1" ht="16.5">
      <c r="A48" s="41"/>
      <c r="B48" s="97"/>
      <c r="C48" s="97"/>
      <c r="D48" s="97"/>
      <c r="E48" s="91">
        <f t="shared" si="34"/>
        <v>0</v>
      </c>
      <c r="F48" s="41"/>
      <c r="G48" s="56" t="str">
        <f>IF($F48&lt;&gt;"",VLOOKUP(F48,Armees!$A$1:$B$283,2,FALSE),"")</f>
        <v/>
      </c>
      <c r="H48" s="42"/>
      <c r="I48" s="98"/>
      <c r="J48" s="50" t="str">
        <f t="shared" si="40"/>
        <v/>
      </c>
      <c r="K48" s="43" t="str">
        <f t="shared" si="41"/>
        <v/>
      </c>
      <c r="L48" s="43"/>
      <c r="M48" s="73" t="str">
        <f t="shared" si="42"/>
        <v/>
      </c>
      <c r="N48" s="41"/>
      <c r="O48" s="56">
        <f t="shared" si="43"/>
        <v>0</v>
      </c>
      <c r="P48" s="98"/>
      <c r="Q48" s="50" t="str">
        <f t="shared" si="44"/>
        <v/>
      </c>
      <c r="R48" s="14" t="str">
        <f t="shared" si="45"/>
        <v/>
      </c>
      <c r="S48" s="43"/>
      <c r="T48" s="43" t="str">
        <f t="shared" si="38"/>
        <v/>
      </c>
      <c r="U48" s="41"/>
      <c r="V48" s="56">
        <f t="shared" si="46"/>
        <v>0</v>
      </c>
      <c r="W48" s="98"/>
      <c r="X48" s="50" t="str">
        <f t="shared" si="47"/>
        <v/>
      </c>
      <c r="Y48" s="14" t="str">
        <f t="shared" si="48"/>
        <v/>
      </c>
      <c r="Z48" s="43"/>
      <c r="AA48" s="43" t="str">
        <f t="shared" si="37"/>
        <v/>
      </c>
      <c r="AB48" s="41"/>
      <c r="AC48" s="92">
        <f t="shared" si="49"/>
        <v>0</v>
      </c>
      <c r="AD48" s="99"/>
      <c r="AE48" s="50" t="str">
        <f t="shared" si="50"/>
        <v/>
      </c>
      <c r="AF48" s="14" t="str">
        <f t="shared" si="51"/>
        <v/>
      </c>
      <c r="AG48" s="43"/>
      <c r="AH48" s="43" t="str">
        <f t="shared" si="39"/>
        <v/>
      </c>
      <c r="AI48" s="41"/>
      <c r="AJ48" s="56">
        <f t="shared" si="52"/>
        <v>0</v>
      </c>
      <c r="AK48" s="98"/>
      <c r="AL48" s="50" t="str">
        <f t="shared" si="53"/>
        <v/>
      </c>
      <c r="AM48" s="14" t="str">
        <f t="shared" si="54"/>
        <v/>
      </c>
      <c r="AN48" s="43"/>
      <c r="AO48" s="14" t="str">
        <f t="shared" si="55"/>
        <v/>
      </c>
      <c r="AP48" s="41"/>
      <c r="AQ48" s="56">
        <f t="shared" si="56"/>
        <v>0</v>
      </c>
      <c r="AR48" s="98"/>
      <c r="AS48" s="50" t="str">
        <f t="shared" si="57"/>
        <v/>
      </c>
      <c r="AT48" s="43" t="str">
        <f t="shared" si="58"/>
        <v/>
      </c>
      <c r="AU48" s="43"/>
      <c r="AV48" s="14" t="str">
        <f t="shared" si="59"/>
        <v/>
      </c>
      <c r="AW48" s="41"/>
      <c r="AX48" s="56">
        <f t="shared" si="60"/>
        <v>0</v>
      </c>
      <c r="AY48" s="98"/>
      <c r="AZ48" s="50" t="str">
        <f t="shared" si="61"/>
        <v/>
      </c>
      <c r="BA48" s="43" t="str">
        <f t="shared" si="62"/>
        <v/>
      </c>
      <c r="BB48" s="43"/>
      <c r="BC48" s="14" t="str">
        <f t="shared" si="63"/>
        <v/>
      </c>
      <c r="BD48" s="41"/>
      <c r="BE48" s="56">
        <f t="shared" si="64"/>
        <v>0</v>
      </c>
      <c r="BF48" s="98"/>
      <c r="BG48" s="50" t="str">
        <f t="shared" si="65"/>
        <v/>
      </c>
      <c r="BH48" s="43" t="str">
        <f t="shared" si="69"/>
        <v/>
      </c>
      <c r="BI48" s="43"/>
      <c r="BJ48" s="14" t="str">
        <f t="shared" si="66"/>
        <v/>
      </c>
      <c r="BK48" s="41"/>
      <c r="BL48" s="56">
        <f t="shared" si="67"/>
        <v>0</v>
      </c>
      <c r="BM48" s="89">
        <f>E47+E48+E49</f>
        <v>0</v>
      </c>
      <c r="BN48" s="60">
        <f t="shared" si="68"/>
        <v>0</v>
      </c>
      <c r="BO48" s="62"/>
      <c r="BP48" s="62"/>
    </row>
    <row r="49" spans="1:68" s="5" customFormat="1" ht="16.5">
      <c r="A49" s="41"/>
      <c r="B49" s="97"/>
      <c r="C49" s="97"/>
      <c r="D49" s="97"/>
      <c r="E49" s="91">
        <f t="shared" si="34"/>
        <v>0</v>
      </c>
      <c r="F49" s="41"/>
      <c r="G49" s="56" t="str">
        <f>IF($F49&lt;&gt;"",VLOOKUP(F49,Armees!$A$1:$B$283,2,FALSE),"")</f>
        <v/>
      </c>
      <c r="H49" s="42"/>
      <c r="I49" s="98"/>
      <c r="J49" s="50" t="str">
        <f t="shared" si="40"/>
        <v/>
      </c>
      <c r="K49" s="43" t="str">
        <f t="shared" si="41"/>
        <v/>
      </c>
      <c r="L49" s="43"/>
      <c r="M49" s="73" t="str">
        <f t="shared" si="42"/>
        <v/>
      </c>
      <c r="N49" s="41"/>
      <c r="O49" s="56">
        <f t="shared" si="43"/>
        <v>0</v>
      </c>
      <c r="P49" s="98"/>
      <c r="Q49" s="50" t="str">
        <f t="shared" si="44"/>
        <v/>
      </c>
      <c r="R49" s="14" t="str">
        <f t="shared" si="45"/>
        <v/>
      </c>
      <c r="S49" s="43"/>
      <c r="T49" s="43" t="str">
        <f t="shared" si="38"/>
        <v/>
      </c>
      <c r="U49" s="41"/>
      <c r="V49" s="56">
        <f t="shared" si="46"/>
        <v>0</v>
      </c>
      <c r="W49" s="98"/>
      <c r="X49" s="50" t="str">
        <f t="shared" si="47"/>
        <v/>
      </c>
      <c r="Y49" s="14" t="str">
        <f t="shared" si="48"/>
        <v/>
      </c>
      <c r="Z49" s="43"/>
      <c r="AA49" s="43" t="str">
        <f t="shared" si="37"/>
        <v/>
      </c>
      <c r="AB49" s="41"/>
      <c r="AC49" s="92">
        <f t="shared" si="49"/>
        <v>0</v>
      </c>
      <c r="AD49" s="99"/>
      <c r="AE49" s="50" t="str">
        <f t="shared" si="50"/>
        <v/>
      </c>
      <c r="AF49" s="14" t="str">
        <f t="shared" si="51"/>
        <v/>
      </c>
      <c r="AG49" s="43"/>
      <c r="AH49" s="43" t="str">
        <f t="shared" si="39"/>
        <v/>
      </c>
      <c r="AI49" s="41"/>
      <c r="AJ49" s="56">
        <f t="shared" si="52"/>
        <v>0</v>
      </c>
      <c r="AK49" s="98"/>
      <c r="AL49" s="50" t="str">
        <f t="shared" si="53"/>
        <v/>
      </c>
      <c r="AM49" s="14" t="str">
        <f t="shared" si="54"/>
        <v/>
      </c>
      <c r="AN49" s="43"/>
      <c r="AO49" s="14" t="str">
        <f t="shared" si="55"/>
        <v/>
      </c>
      <c r="AP49" s="41"/>
      <c r="AQ49" s="56">
        <f t="shared" si="56"/>
        <v>0</v>
      </c>
      <c r="AR49" s="98"/>
      <c r="AS49" s="50" t="str">
        <f t="shared" si="57"/>
        <v/>
      </c>
      <c r="AT49" s="43" t="str">
        <f t="shared" si="58"/>
        <v/>
      </c>
      <c r="AU49" s="43"/>
      <c r="AV49" s="14" t="str">
        <f t="shared" si="59"/>
        <v/>
      </c>
      <c r="AW49" s="41"/>
      <c r="AX49" s="56">
        <f t="shared" si="60"/>
        <v>0</v>
      </c>
      <c r="AY49" s="98"/>
      <c r="AZ49" s="50" t="str">
        <f t="shared" si="61"/>
        <v/>
      </c>
      <c r="BA49" s="43" t="str">
        <f t="shared" si="62"/>
        <v/>
      </c>
      <c r="BB49" s="43"/>
      <c r="BC49" s="14" t="str">
        <f t="shared" si="63"/>
        <v/>
      </c>
      <c r="BD49" s="41"/>
      <c r="BE49" s="56">
        <f t="shared" si="64"/>
        <v>0</v>
      </c>
      <c r="BF49" s="98"/>
      <c r="BG49" s="50" t="str">
        <f t="shared" si="65"/>
        <v/>
      </c>
      <c r="BH49" s="43" t="str">
        <f t="shared" si="69"/>
        <v/>
      </c>
      <c r="BI49" s="43"/>
      <c r="BJ49" s="14" t="str">
        <f t="shared" si="66"/>
        <v/>
      </c>
      <c r="BK49" s="41"/>
      <c r="BL49" s="56">
        <f t="shared" si="67"/>
        <v>0</v>
      </c>
      <c r="BM49" s="89">
        <f>E47+E48+E49</f>
        <v>0</v>
      </c>
      <c r="BN49" s="60">
        <f t="shared" si="68"/>
        <v>0</v>
      </c>
      <c r="BO49" s="62"/>
      <c r="BP49" s="62"/>
    </row>
    <row r="50" spans="1:68" s="5" customFormat="1" ht="16.5">
      <c r="A50" s="41"/>
      <c r="B50" s="97"/>
      <c r="C50" s="97"/>
      <c r="D50" s="97"/>
      <c r="E50" s="91">
        <f t="shared" si="34"/>
        <v>0</v>
      </c>
      <c r="F50" s="41"/>
      <c r="G50" s="56" t="str">
        <f>IF($F50&lt;&gt;"",VLOOKUP(F50,Armees!$A$1:$B$283,2,FALSE),"")</f>
        <v/>
      </c>
      <c r="H50" s="42"/>
      <c r="I50" s="98"/>
      <c r="J50" s="50" t="str">
        <f t="shared" si="40"/>
        <v/>
      </c>
      <c r="K50" s="43" t="str">
        <f t="shared" si="41"/>
        <v/>
      </c>
      <c r="L50" s="43"/>
      <c r="M50" s="73" t="str">
        <f t="shared" si="42"/>
        <v/>
      </c>
      <c r="N50" s="41"/>
      <c r="O50" s="56">
        <f t="shared" si="43"/>
        <v>0</v>
      </c>
      <c r="P50" s="98"/>
      <c r="Q50" s="50" t="str">
        <f t="shared" si="44"/>
        <v/>
      </c>
      <c r="R50" s="14" t="str">
        <f t="shared" si="45"/>
        <v/>
      </c>
      <c r="S50" s="43"/>
      <c r="T50" s="43" t="str">
        <f t="shared" si="38"/>
        <v/>
      </c>
      <c r="U50" s="41"/>
      <c r="V50" s="56">
        <f t="shared" si="46"/>
        <v>0</v>
      </c>
      <c r="W50" s="98"/>
      <c r="X50" s="50" t="str">
        <f t="shared" si="47"/>
        <v/>
      </c>
      <c r="Y50" s="14" t="str">
        <f t="shared" si="48"/>
        <v/>
      </c>
      <c r="Z50" s="43"/>
      <c r="AA50" s="43" t="str">
        <f t="shared" si="37"/>
        <v/>
      </c>
      <c r="AB50" s="41"/>
      <c r="AC50" s="92">
        <f t="shared" si="49"/>
        <v>0</v>
      </c>
      <c r="AD50" s="99"/>
      <c r="AE50" s="50" t="str">
        <f t="shared" si="50"/>
        <v/>
      </c>
      <c r="AF50" s="14" t="str">
        <f t="shared" si="51"/>
        <v/>
      </c>
      <c r="AG50" s="43"/>
      <c r="AH50" s="43" t="str">
        <f t="shared" si="39"/>
        <v/>
      </c>
      <c r="AI50" s="41"/>
      <c r="AJ50" s="56">
        <f t="shared" si="52"/>
        <v>0</v>
      </c>
      <c r="AK50" s="98"/>
      <c r="AL50" s="50" t="str">
        <f t="shared" si="53"/>
        <v/>
      </c>
      <c r="AM50" s="14" t="str">
        <f t="shared" si="54"/>
        <v/>
      </c>
      <c r="AN50" s="43"/>
      <c r="AO50" s="14" t="str">
        <f t="shared" si="55"/>
        <v/>
      </c>
      <c r="AP50" s="41"/>
      <c r="AQ50" s="56">
        <f t="shared" si="56"/>
        <v>0</v>
      </c>
      <c r="AR50" s="98"/>
      <c r="AS50" s="50" t="str">
        <f t="shared" si="57"/>
        <v/>
      </c>
      <c r="AT50" s="43" t="str">
        <f t="shared" si="58"/>
        <v/>
      </c>
      <c r="AU50" s="43"/>
      <c r="AV50" s="14" t="str">
        <f t="shared" si="59"/>
        <v/>
      </c>
      <c r="AW50" s="41"/>
      <c r="AX50" s="56">
        <f t="shared" si="60"/>
        <v>0</v>
      </c>
      <c r="AY50" s="98"/>
      <c r="AZ50" s="50" t="str">
        <f t="shared" si="61"/>
        <v/>
      </c>
      <c r="BA50" s="43" t="str">
        <f t="shared" si="62"/>
        <v/>
      </c>
      <c r="BB50" s="43"/>
      <c r="BC50" s="14" t="str">
        <f t="shared" si="63"/>
        <v/>
      </c>
      <c r="BD50" s="41"/>
      <c r="BE50" s="56">
        <f t="shared" si="64"/>
        <v>0</v>
      </c>
      <c r="BF50" s="98"/>
      <c r="BG50" s="50" t="str">
        <f t="shared" si="65"/>
        <v/>
      </c>
      <c r="BH50" s="43" t="str">
        <f t="shared" si="69"/>
        <v/>
      </c>
      <c r="BI50" s="43"/>
      <c r="BJ50" s="14" t="str">
        <f t="shared" si="66"/>
        <v/>
      </c>
      <c r="BK50" s="41"/>
      <c r="BL50" s="56">
        <f t="shared" si="67"/>
        <v>0</v>
      </c>
      <c r="BM50" s="89">
        <f>E50+E51+E52</f>
        <v>0</v>
      </c>
      <c r="BN50" s="60">
        <f t="shared" si="68"/>
        <v>0</v>
      </c>
      <c r="BO50" s="62"/>
      <c r="BP50" s="62"/>
    </row>
    <row r="51" spans="1:68" s="5" customFormat="1" ht="16.5">
      <c r="A51" s="41"/>
      <c r="B51" s="97"/>
      <c r="C51" s="97"/>
      <c r="D51" s="97"/>
      <c r="E51" s="91">
        <f t="shared" si="34"/>
        <v>0</v>
      </c>
      <c r="F51" s="41"/>
      <c r="G51" s="56" t="str">
        <f>IF($F51&lt;&gt;"",VLOOKUP(F51,Armees!$A$1:$B$283,2,FALSE),"")</f>
        <v/>
      </c>
      <c r="H51" s="42"/>
      <c r="I51" s="98"/>
      <c r="J51" s="50" t="str">
        <f t="shared" si="40"/>
        <v/>
      </c>
      <c r="K51" s="43" t="str">
        <f t="shared" si="41"/>
        <v/>
      </c>
      <c r="L51" s="43"/>
      <c r="M51" s="73" t="str">
        <f t="shared" si="42"/>
        <v/>
      </c>
      <c r="N51" s="41"/>
      <c r="O51" s="56">
        <f t="shared" si="43"/>
        <v>0</v>
      </c>
      <c r="P51" s="98"/>
      <c r="Q51" s="50" t="str">
        <f t="shared" si="44"/>
        <v/>
      </c>
      <c r="R51" s="14" t="str">
        <f t="shared" si="45"/>
        <v/>
      </c>
      <c r="S51" s="43"/>
      <c r="T51" s="43" t="str">
        <f t="shared" si="38"/>
        <v/>
      </c>
      <c r="U51" s="41"/>
      <c r="V51" s="56">
        <f t="shared" si="46"/>
        <v>0</v>
      </c>
      <c r="W51" s="98"/>
      <c r="X51" s="50" t="str">
        <f t="shared" si="47"/>
        <v/>
      </c>
      <c r="Y51" s="14" t="str">
        <f t="shared" si="48"/>
        <v/>
      </c>
      <c r="Z51" s="43"/>
      <c r="AA51" s="43" t="str">
        <f t="shared" si="37"/>
        <v/>
      </c>
      <c r="AB51" s="41"/>
      <c r="AC51" s="92">
        <f t="shared" si="49"/>
        <v>0</v>
      </c>
      <c r="AD51" s="99"/>
      <c r="AE51" s="50" t="str">
        <f t="shared" si="50"/>
        <v/>
      </c>
      <c r="AF51" s="14" t="str">
        <f t="shared" si="51"/>
        <v/>
      </c>
      <c r="AG51" s="43"/>
      <c r="AH51" s="43" t="str">
        <f t="shared" si="39"/>
        <v/>
      </c>
      <c r="AI51" s="41"/>
      <c r="AJ51" s="56">
        <f t="shared" si="52"/>
        <v>0</v>
      </c>
      <c r="AK51" s="98"/>
      <c r="AL51" s="50" t="str">
        <f t="shared" si="53"/>
        <v/>
      </c>
      <c r="AM51" s="14" t="str">
        <f t="shared" si="54"/>
        <v/>
      </c>
      <c r="AN51" s="43"/>
      <c r="AO51" s="14" t="str">
        <f t="shared" si="55"/>
        <v/>
      </c>
      <c r="AP51" s="41"/>
      <c r="AQ51" s="56">
        <f t="shared" si="56"/>
        <v>0</v>
      </c>
      <c r="AR51" s="98"/>
      <c r="AS51" s="50" t="str">
        <f t="shared" si="57"/>
        <v/>
      </c>
      <c r="AT51" s="43" t="str">
        <f t="shared" si="58"/>
        <v/>
      </c>
      <c r="AU51" s="43"/>
      <c r="AV51" s="14" t="str">
        <f t="shared" si="59"/>
        <v/>
      </c>
      <c r="AW51" s="41"/>
      <c r="AX51" s="56">
        <f t="shared" si="60"/>
        <v>0</v>
      </c>
      <c r="AY51" s="98"/>
      <c r="AZ51" s="50" t="str">
        <f t="shared" si="61"/>
        <v/>
      </c>
      <c r="BA51" s="43" t="str">
        <f t="shared" si="62"/>
        <v/>
      </c>
      <c r="BB51" s="43"/>
      <c r="BC51" s="14" t="str">
        <f t="shared" si="63"/>
        <v/>
      </c>
      <c r="BD51" s="41"/>
      <c r="BE51" s="56">
        <f t="shared" si="64"/>
        <v>0</v>
      </c>
      <c r="BF51" s="98"/>
      <c r="BG51" s="50" t="str">
        <f t="shared" si="65"/>
        <v/>
      </c>
      <c r="BH51" s="43" t="str">
        <f t="shared" si="69"/>
        <v/>
      </c>
      <c r="BI51" s="43"/>
      <c r="BJ51" s="14" t="str">
        <f t="shared" si="66"/>
        <v/>
      </c>
      <c r="BK51" s="41"/>
      <c r="BL51" s="56">
        <f t="shared" si="67"/>
        <v>0</v>
      </c>
      <c r="BM51" s="89">
        <f>E50+E51+E52</f>
        <v>0</v>
      </c>
      <c r="BN51" s="60">
        <f t="shared" si="68"/>
        <v>0</v>
      </c>
      <c r="BO51" s="62"/>
      <c r="BP51" s="62"/>
    </row>
    <row r="52" spans="1:68" s="5" customFormat="1" ht="16.5">
      <c r="A52" s="41"/>
      <c r="B52" s="97"/>
      <c r="C52" s="97"/>
      <c r="D52" s="97"/>
      <c r="E52" s="91">
        <f t="shared" si="34"/>
        <v>0</v>
      </c>
      <c r="F52" s="41"/>
      <c r="G52" s="56" t="str">
        <f>IF($F52&lt;&gt;"",VLOOKUP(F52,Armees!$A$1:$B$283,2,FALSE),"")</f>
        <v/>
      </c>
      <c r="H52" s="42"/>
      <c r="I52" s="98"/>
      <c r="J52" s="50" t="str">
        <f t="shared" si="40"/>
        <v/>
      </c>
      <c r="K52" s="43" t="str">
        <f t="shared" si="41"/>
        <v/>
      </c>
      <c r="L52" s="43"/>
      <c r="M52" s="73" t="str">
        <f t="shared" si="42"/>
        <v/>
      </c>
      <c r="N52" s="41"/>
      <c r="O52" s="56">
        <f t="shared" si="43"/>
        <v>0</v>
      </c>
      <c r="P52" s="98"/>
      <c r="Q52" s="50" t="str">
        <f t="shared" si="44"/>
        <v/>
      </c>
      <c r="R52" s="14" t="str">
        <f t="shared" si="45"/>
        <v/>
      </c>
      <c r="S52" s="43"/>
      <c r="T52" s="43" t="str">
        <f t="shared" si="38"/>
        <v/>
      </c>
      <c r="U52" s="41"/>
      <c r="V52" s="56">
        <f t="shared" si="46"/>
        <v>0</v>
      </c>
      <c r="W52" s="98"/>
      <c r="X52" s="50" t="str">
        <f t="shared" si="47"/>
        <v/>
      </c>
      <c r="Y52" s="14" t="str">
        <f t="shared" si="48"/>
        <v/>
      </c>
      <c r="Z52" s="43"/>
      <c r="AA52" s="43" t="str">
        <f t="shared" si="37"/>
        <v/>
      </c>
      <c r="AB52" s="41"/>
      <c r="AC52" s="92">
        <f t="shared" si="49"/>
        <v>0</v>
      </c>
      <c r="AD52" s="99"/>
      <c r="AE52" s="50" t="str">
        <f t="shared" si="50"/>
        <v/>
      </c>
      <c r="AF52" s="14" t="str">
        <f t="shared" si="51"/>
        <v/>
      </c>
      <c r="AG52" s="43"/>
      <c r="AH52" s="43" t="str">
        <f t="shared" si="39"/>
        <v/>
      </c>
      <c r="AI52" s="41"/>
      <c r="AJ52" s="56">
        <f t="shared" si="52"/>
        <v>0</v>
      </c>
      <c r="AK52" s="98"/>
      <c r="AL52" s="50" t="str">
        <f t="shared" si="53"/>
        <v/>
      </c>
      <c r="AM52" s="14" t="str">
        <f t="shared" si="54"/>
        <v/>
      </c>
      <c r="AN52" s="43"/>
      <c r="AO52" s="14" t="str">
        <f t="shared" si="55"/>
        <v/>
      </c>
      <c r="AP52" s="41"/>
      <c r="AQ52" s="56">
        <f t="shared" si="56"/>
        <v>0</v>
      </c>
      <c r="AR52" s="98"/>
      <c r="AS52" s="50" t="str">
        <f t="shared" si="57"/>
        <v/>
      </c>
      <c r="AT52" s="43" t="str">
        <f t="shared" si="58"/>
        <v/>
      </c>
      <c r="AU52" s="43"/>
      <c r="AV52" s="14" t="str">
        <f t="shared" si="59"/>
        <v/>
      </c>
      <c r="AW52" s="41"/>
      <c r="AX52" s="56">
        <f t="shared" si="60"/>
        <v>0</v>
      </c>
      <c r="AY52" s="98"/>
      <c r="AZ52" s="50" t="str">
        <f t="shared" si="61"/>
        <v/>
      </c>
      <c r="BA52" s="43" t="str">
        <f t="shared" si="62"/>
        <v/>
      </c>
      <c r="BB52" s="43"/>
      <c r="BC52" s="14" t="str">
        <f t="shared" si="63"/>
        <v/>
      </c>
      <c r="BD52" s="41"/>
      <c r="BE52" s="56">
        <f t="shared" si="64"/>
        <v>0</v>
      </c>
      <c r="BF52" s="98"/>
      <c r="BG52" s="50" t="str">
        <f t="shared" si="65"/>
        <v/>
      </c>
      <c r="BH52" s="43" t="str">
        <f t="shared" si="69"/>
        <v/>
      </c>
      <c r="BI52" s="43"/>
      <c r="BJ52" s="14" t="str">
        <f t="shared" si="66"/>
        <v/>
      </c>
      <c r="BK52" s="41"/>
      <c r="BL52" s="56">
        <f t="shared" si="67"/>
        <v>0</v>
      </c>
      <c r="BM52" s="89">
        <f>E50+E51+E52</f>
        <v>0</v>
      </c>
      <c r="BN52" s="60">
        <f t="shared" si="68"/>
        <v>0</v>
      </c>
      <c r="BO52" s="62"/>
      <c r="BP52" s="62"/>
    </row>
    <row r="53" spans="1:68" s="5" customFormat="1" ht="16.5">
      <c r="A53" s="41"/>
      <c r="B53" s="97"/>
      <c r="C53" s="97"/>
      <c r="D53" s="97"/>
      <c r="E53" s="91">
        <f t="shared" si="34"/>
        <v>0</v>
      </c>
      <c r="F53" s="41"/>
      <c r="G53" s="56" t="str">
        <f>IF($F53&lt;&gt;"",VLOOKUP(F53,Armees!$A$1:$B$283,2,FALSE),"")</f>
        <v/>
      </c>
      <c r="H53" s="42"/>
      <c r="I53" s="98"/>
      <c r="J53" s="50" t="str">
        <f t="shared" si="40"/>
        <v/>
      </c>
      <c r="K53" s="43" t="str">
        <f t="shared" si="41"/>
        <v/>
      </c>
      <c r="L53" s="43"/>
      <c r="M53" s="73" t="str">
        <f t="shared" si="42"/>
        <v/>
      </c>
      <c r="N53" s="41"/>
      <c r="O53" s="56">
        <f t="shared" si="43"/>
        <v>0</v>
      </c>
      <c r="P53" s="98"/>
      <c r="Q53" s="50" t="str">
        <f t="shared" si="44"/>
        <v/>
      </c>
      <c r="R53" s="14" t="str">
        <f t="shared" si="45"/>
        <v/>
      </c>
      <c r="S53" s="43"/>
      <c r="T53" s="43" t="str">
        <f t="shared" si="38"/>
        <v/>
      </c>
      <c r="U53" s="41"/>
      <c r="V53" s="56">
        <f t="shared" si="46"/>
        <v>0</v>
      </c>
      <c r="W53" s="98"/>
      <c r="X53" s="50" t="str">
        <f t="shared" si="47"/>
        <v/>
      </c>
      <c r="Y53" s="14" t="str">
        <f t="shared" si="48"/>
        <v/>
      </c>
      <c r="Z53" s="43"/>
      <c r="AA53" s="43" t="str">
        <f t="shared" si="37"/>
        <v/>
      </c>
      <c r="AB53" s="41"/>
      <c r="AC53" s="92">
        <f t="shared" si="49"/>
        <v>0</v>
      </c>
      <c r="AD53" s="99"/>
      <c r="AE53" s="50" t="str">
        <f t="shared" si="50"/>
        <v/>
      </c>
      <c r="AF53" s="14" t="str">
        <f t="shared" si="51"/>
        <v/>
      </c>
      <c r="AG53" s="43"/>
      <c r="AH53" s="43" t="str">
        <f t="shared" si="39"/>
        <v/>
      </c>
      <c r="AI53" s="41"/>
      <c r="AJ53" s="56">
        <f t="shared" si="52"/>
        <v>0</v>
      </c>
      <c r="AK53" s="98"/>
      <c r="AL53" s="50" t="str">
        <f t="shared" si="53"/>
        <v/>
      </c>
      <c r="AM53" s="14" t="str">
        <f t="shared" si="54"/>
        <v/>
      </c>
      <c r="AN53" s="43"/>
      <c r="AO53" s="14" t="str">
        <f t="shared" si="55"/>
        <v/>
      </c>
      <c r="AP53" s="41"/>
      <c r="AQ53" s="56">
        <f t="shared" si="56"/>
        <v>0</v>
      </c>
      <c r="AR53" s="98"/>
      <c r="AS53" s="50" t="str">
        <f t="shared" si="57"/>
        <v/>
      </c>
      <c r="AT53" s="43" t="str">
        <f t="shared" si="58"/>
        <v/>
      </c>
      <c r="AU53" s="43"/>
      <c r="AV53" s="14" t="str">
        <f t="shared" si="59"/>
        <v/>
      </c>
      <c r="AW53" s="41"/>
      <c r="AX53" s="56">
        <f t="shared" si="60"/>
        <v>0</v>
      </c>
      <c r="AY53" s="98"/>
      <c r="AZ53" s="50" t="str">
        <f t="shared" si="61"/>
        <v/>
      </c>
      <c r="BA53" s="43" t="str">
        <f t="shared" si="62"/>
        <v/>
      </c>
      <c r="BB53" s="43"/>
      <c r="BC53" s="14" t="str">
        <f t="shared" si="63"/>
        <v/>
      </c>
      <c r="BD53" s="41"/>
      <c r="BE53" s="56">
        <f t="shared" si="64"/>
        <v>0</v>
      </c>
      <c r="BF53" s="98"/>
      <c r="BG53" s="50" t="str">
        <f t="shared" si="65"/>
        <v/>
      </c>
      <c r="BH53" s="43" t="str">
        <f t="shared" si="69"/>
        <v/>
      </c>
      <c r="BI53" s="43"/>
      <c r="BJ53" s="14" t="str">
        <f t="shared" si="66"/>
        <v/>
      </c>
      <c r="BK53" s="41"/>
      <c r="BL53" s="56">
        <f t="shared" si="67"/>
        <v>0</v>
      </c>
      <c r="BM53" s="89">
        <f>E53+E54+E55</f>
        <v>0</v>
      </c>
      <c r="BN53" s="60">
        <f t="shared" si="68"/>
        <v>0</v>
      </c>
      <c r="BO53" s="62"/>
      <c r="BP53" s="62"/>
    </row>
    <row r="54" spans="1:68" ht="16.5">
      <c r="A54" s="41"/>
      <c r="B54" s="97"/>
      <c r="C54" s="97"/>
      <c r="D54" s="97"/>
      <c r="E54" s="91">
        <f t="shared" si="34"/>
        <v>0</v>
      </c>
      <c r="F54" s="41"/>
      <c r="G54" s="56" t="str">
        <f>IF($F54&lt;&gt;"",VLOOKUP(F54,Armees!$A$1:$B$283,2,FALSE),"")</f>
        <v/>
      </c>
      <c r="H54" s="42"/>
      <c r="I54" s="98"/>
      <c r="J54" s="50" t="str">
        <f t="shared" si="40"/>
        <v/>
      </c>
      <c r="K54" s="43" t="str">
        <f t="shared" si="41"/>
        <v/>
      </c>
      <c r="L54" s="43"/>
      <c r="M54" s="73" t="str">
        <f t="shared" si="42"/>
        <v/>
      </c>
      <c r="N54" s="41"/>
      <c r="O54" s="56">
        <f t="shared" si="43"/>
        <v>0</v>
      </c>
      <c r="P54" s="98"/>
      <c r="Q54" s="50" t="str">
        <f t="shared" si="44"/>
        <v/>
      </c>
      <c r="R54" s="14" t="str">
        <f t="shared" si="45"/>
        <v/>
      </c>
      <c r="S54" s="43"/>
      <c r="T54" s="43" t="str">
        <f t="shared" si="38"/>
        <v/>
      </c>
      <c r="U54" s="41"/>
      <c r="V54" s="56">
        <f t="shared" si="46"/>
        <v>0</v>
      </c>
      <c r="W54" s="98"/>
      <c r="X54" s="50" t="str">
        <f t="shared" si="47"/>
        <v/>
      </c>
      <c r="Y54" s="14" t="str">
        <f t="shared" si="48"/>
        <v/>
      </c>
      <c r="Z54" s="43"/>
      <c r="AA54" s="43" t="str">
        <f t="shared" si="37"/>
        <v/>
      </c>
      <c r="AB54" s="41"/>
      <c r="AC54" s="92">
        <f t="shared" si="49"/>
        <v>0</v>
      </c>
      <c r="AD54" s="99"/>
      <c r="AE54" s="50" t="str">
        <f t="shared" si="50"/>
        <v/>
      </c>
      <c r="AF54" s="14" t="str">
        <f t="shared" si="51"/>
        <v/>
      </c>
      <c r="AG54" s="43"/>
      <c r="AH54" s="43" t="str">
        <f t="shared" si="39"/>
        <v/>
      </c>
      <c r="AI54" s="41"/>
      <c r="AJ54" s="56">
        <f t="shared" si="52"/>
        <v>0</v>
      </c>
      <c r="AK54" s="98"/>
      <c r="AL54" s="50" t="str">
        <f t="shared" si="53"/>
        <v/>
      </c>
      <c r="AM54" s="14" t="str">
        <f t="shared" si="54"/>
        <v/>
      </c>
      <c r="AN54" s="43"/>
      <c r="AO54" s="14" t="str">
        <f t="shared" si="55"/>
        <v/>
      </c>
      <c r="AP54" s="41"/>
      <c r="AQ54" s="56">
        <f t="shared" si="56"/>
        <v>0</v>
      </c>
      <c r="AR54" s="98"/>
      <c r="AS54" s="50" t="str">
        <f t="shared" si="57"/>
        <v/>
      </c>
      <c r="AT54" s="43" t="str">
        <f t="shared" si="58"/>
        <v/>
      </c>
      <c r="AU54" s="43"/>
      <c r="AV54" s="14" t="str">
        <f t="shared" si="59"/>
        <v/>
      </c>
      <c r="AW54" s="41"/>
      <c r="AX54" s="56">
        <f t="shared" si="60"/>
        <v>0</v>
      </c>
      <c r="AY54" s="98"/>
      <c r="AZ54" s="50" t="str">
        <f t="shared" si="61"/>
        <v/>
      </c>
      <c r="BA54" s="43" t="str">
        <f t="shared" si="62"/>
        <v/>
      </c>
      <c r="BB54" s="43"/>
      <c r="BC54" s="14" t="str">
        <f t="shared" si="63"/>
        <v/>
      </c>
      <c r="BD54" s="41"/>
      <c r="BE54" s="56">
        <f t="shared" si="64"/>
        <v>0</v>
      </c>
      <c r="BF54" s="98"/>
      <c r="BG54" s="50" t="str">
        <f t="shared" si="65"/>
        <v/>
      </c>
      <c r="BH54" s="43" t="str">
        <f t="shared" si="69"/>
        <v/>
      </c>
      <c r="BI54" s="43"/>
      <c r="BJ54" s="14" t="str">
        <f t="shared" si="66"/>
        <v/>
      </c>
      <c r="BK54" s="41"/>
      <c r="BL54" s="56">
        <f t="shared" si="67"/>
        <v>0</v>
      </c>
      <c r="BM54" s="89">
        <f>E53+E54+E55</f>
        <v>0</v>
      </c>
      <c r="BN54" s="60">
        <f t="shared" si="68"/>
        <v>0</v>
      </c>
      <c r="BO54" s="62"/>
      <c r="BP54" s="62"/>
    </row>
    <row r="55" spans="1:68" ht="16.5">
      <c r="A55" s="41"/>
      <c r="B55" s="97"/>
      <c r="C55" s="97"/>
      <c r="D55" s="97"/>
      <c r="E55" s="91">
        <f t="shared" si="34"/>
        <v>0</v>
      </c>
      <c r="F55" s="41"/>
      <c r="G55" s="56" t="str">
        <f>IF($F55&lt;&gt;"",VLOOKUP(F55,Armees!$A$1:$B$283,2,FALSE),"")</f>
        <v/>
      </c>
      <c r="H55" s="42"/>
      <c r="I55" s="98"/>
      <c r="J55" s="50" t="str">
        <f t="shared" si="40"/>
        <v/>
      </c>
      <c r="K55" s="43" t="str">
        <f t="shared" si="41"/>
        <v/>
      </c>
      <c r="L55" s="43"/>
      <c r="M55" s="73" t="str">
        <f t="shared" si="42"/>
        <v/>
      </c>
      <c r="N55" s="41"/>
      <c r="O55" s="56">
        <f t="shared" si="43"/>
        <v>0</v>
      </c>
      <c r="P55" s="98"/>
      <c r="Q55" s="50" t="str">
        <f t="shared" si="44"/>
        <v/>
      </c>
      <c r="R55" s="14" t="str">
        <f t="shared" si="45"/>
        <v/>
      </c>
      <c r="S55" s="43"/>
      <c r="T55" s="43" t="str">
        <f t="shared" si="38"/>
        <v/>
      </c>
      <c r="U55" s="41"/>
      <c r="V55" s="56">
        <f t="shared" si="46"/>
        <v>0</v>
      </c>
      <c r="W55" s="98"/>
      <c r="X55" s="50" t="str">
        <f t="shared" si="47"/>
        <v/>
      </c>
      <c r="Y55" s="14" t="str">
        <f t="shared" si="48"/>
        <v/>
      </c>
      <c r="Z55" s="43"/>
      <c r="AA55" s="43" t="str">
        <f t="shared" si="37"/>
        <v/>
      </c>
      <c r="AB55" s="41"/>
      <c r="AC55" s="92">
        <f t="shared" si="49"/>
        <v>0</v>
      </c>
      <c r="AD55" s="99"/>
      <c r="AE55" s="50" t="str">
        <f t="shared" si="50"/>
        <v/>
      </c>
      <c r="AF55" s="14" t="str">
        <f t="shared" si="51"/>
        <v/>
      </c>
      <c r="AG55" s="43"/>
      <c r="AH55" s="43" t="str">
        <f t="shared" si="39"/>
        <v/>
      </c>
      <c r="AI55" s="41"/>
      <c r="AJ55" s="56">
        <f t="shared" si="52"/>
        <v>0</v>
      </c>
      <c r="AK55" s="98"/>
      <c r="AL55" s="50" t="str">
        <f t="shared" si="53"/>
        <v/>
      </c>
      <c r="AM55" s="14" t="str">
        <f t="shared" si="54"/>
        <v/>
      </c>
      <c r="AN55" s="43"/>
      <c r="AO55" s="14" t="str">
        <f t="shared" si="55"/>
        <v/>
      </c>
      <c r="AP55" s="41"/>
      <c r="AQ55" s="56">
        <f t="shared" si="56"/>
        <v>0</v>
      </c>
      <c r="AR55" s="98"/>
      <c r="AS55" s="50" t="str">
        <f t="shared" si="57"/>
        <v/>
      </c>
      <c r="AT55" s="43" t="str">
        <f t="shared" si="58"/>
        <v/>
      </c>
      <c r="AU55" s="43"/>
      <c r="AV55" s="14" t="str">
        <f t="shared" si="59"/>
        <v/>
      </c>
      <c r="AW55" s="41"/>
      <c r="AX55" s="56">
        <f t="shared" si="60"/>
        <v>0</v>
      </c>
      <c r="AY55" s="98"/>
      <c r="AZ55" s="50" t="str">
        <f t="shared" si="61"/>
        <v/>
      </c>
      <c r="BA55" s="43" t="str">
        <f t="shared" si="62"/>
        <v/>
      </c>
      <c r="BB55" s="43"/>
      <c r="BC55" s="14" t="str">
        <f t="shared" si="63"/>
        <v/>
      </c>
      <c r="BD55" s="41"/>
      <c r="BE55" s="56">
        <f t="shared" si="64"/>
        <v>0</v>
      </c>
      <c r="BF55" s="98"/>
      <c r="BG55" s="50" t="str">
        <f t="shared" si="65"/>
        <v/>
      </c>
      <c r="BH55" s="43" t="str">
        <f t="shared" si="69"/>
        <v/>
      </c>
      <c r="BI55" s="43"/>
      <c r="BJ55" s="14" t="str">
        <f t="shared" si="66"/>
        <v/>
      </c>
      <c r="BK55" s="41"/>
      <c r="BL55" s="56">
        <f t="shared" si="67"/>
        <v>0</v>
      </c>
      <c r="BM55" s="89">
        <f>E53+E54+E55</f>
        <v>0</v>
      </c>
      <c r="BN55" s="60">
        <f t="shared" si="68"/>
        <v>0</v>
      </c>
      <c r="BO55" s="62"/>
      <c r="BP55" s="62"/>
    </row>
    <row r="56" spans="1:68" ht="16.5">
      <c r="A56" s="41"/>
      <c r="B56" s="97"/>
      <c r="C56" s="97"/>
      <c r="D56" s="97"/>
      <c r="E56" s="91">
        <f t="shared" si="34"/>
        <v>0</v>
      </c>
      <c r="F56" s="41"/>
      <c r="G56" s="56" t="str">
        <f>IF($F56&lt;&gt;"",VLOOKUP(F56,Armees!$A$1:$B$283,2,FALSE),"")</f>
        <v/>
      </c>
      <c r="H56" s="42"/>
      <c r="I56" s="98"/>
      <c r="J56" s="50" t="str">
        <f t="shared" si="40"/>
        <v/>
      </c>
      <c r="K56" s="43" t="str">
        <f t="shared" si="41"/>
        <v/>
      </c>
      <c r="L56" s="43"/>
      <c r="M56" s="73" t="str">
        <f t="shared" si="42"/>
        <v/>
      </c>
      <c r="N56" s="41"/>
      <c r="O56" s="56">
        <f t="shared" si="43"/>
        <v>0</v>
      </c>
      <c r="P56" s="98"/>
      <c r="Q56" s="50" t="str">
        <f t="shared" si="44"/>
        <v/>
      </c>
      <c r="R56" s="14" t="str">
        <f t="shared" si="45"/>
        <v/>
      </c>
      <c r="S56" s="43"/>
      <c r="T56" s="43" t="str">
        <f t="shared" si="38"/>
        <v/>
      </c>
      <c r="U56" s="41"/>
      <c r="V56" s="56">
        <f t="shared" si="46"/>
        <v>0</v>
      </c>
      <c r="W56" s="98"/>
      <c r="X56" s="50" t="str">
        <f t="shared" si="47"/>
        <v/>
      </c>
      <c r="Y56" s="14" t="str">
        <f t="shared" si="48"/>
        <v/>
      </c>
      <c r="Z56" s="43"/>
      <c r="AA56" s="43" t="str">
        <f t="shared" si="37"/>
        <v/>
      </c>
      <c r="AB56" s="41"/>
      <c r="AC56" s="92">
        <f t="shared" si="49"/>
        <v>0</v>
      </c>
      <c r="AD56" s="99"/>
      <c r="AE56" s="50" t="str">
        <f t="shared" si="50"/>
        <v/>
      </c>
      <c r="AF56" s="14" t="str">
        <f t="shared" si="51"/>
        <v/>
      </c>
      <c r="AG56" s="43"/>
      <c r="AH56" s="43" t="str">
        <f t="shared" si="39"/>
        <v/>
      </c>
      <c r="AI56" s="41"/>
      <c r="AJ56" s="56">
        <f t="shared" si="52"/>
        <v>0</v>
      </c>
      <c r="AK56" s="98"/>
      <c r="AL56" s="50" t="str">
        <f t="shared" si="53"/>
        <v/>
      </c>
      <c r="AM56" s="14" t="str">
        <f t="shared" si="54"/>
        <v/>
      </c>
      <c r="AN56" s="43"/>
      <c r="AO56" s="14" t="str">
        <f t="shared" si="55"/>
        <v/>
      </c>
      <c r="AP56" s="41"/>
      <c r="AQ56" s="56">
        <f t="shared" si="56"/>
        <v>0</v>
      </c>
      <c r="AR56" s="98"/>
      <c r="AS56" s="50" t="str">
        <f t="shared" si="57"/>
        <v/>
      </c>
      <c r="AT56" s="43" t="str">
        <f t="shared" si="58"/>
        <v/>
      </c>
      <c r="AU56" s="43"/>
      <c r="AV56" s="14" t="str">
        <f t="shared" si="59"/>
        <v/>
      </c>
      <c r="AW56" s="41"/>
      <c r="AX56" s="56">
        <f t="shared" si="60"/>
        <v>0</v>
      </c>
      <c r="AY56" s="98"/>
      <c r="AZ56" s="50" t="str">
        <f t="shared" si="61"/>
        <v/>
      </c>
      <c r="BA56" s="43" t="str">
        <f t="shared" si="62"/>
        <v/>
      </c>
      <c r="BB56" s="43"/>
      <c r="BC56" s="14" t="str">
        <f t="shared" si="63"/>
        <v/>
      </c>
      <c r="BD56" s="41"/>
      <c r="BE56" s="56">
        <f t="shared" si="64"/>
        <v>0</v>
      </c>
      <c r="BF56" s="98"/>
      <c r="BG56" s="50" t="str">
        <f t="shared" si="65"/>
        <v/>
      </c>
      <c r="BH56" s="43" t="str">
        <f t="shared" si="69"/>
        <v/>
      </c>
      <c r="BI56" s="43"/>
      <c r="BJ56" s="14" t="str">
        <f t="shared" si="66"/>
        <v/>
      </c>
      <c r="BK56" s="41"/>
      <c r="BL56" s="56">
        <f t="shared" si="67"/>
        <v>0</v>
      </c>
      <c r="BM56" s="89">
        <f>E56+E57+E58</f>
        <v>0</v>
      </c>
      <c r="BN56" s="60">
        <f t="shared" si="68"/>
        <v>0</v>
      </c>
      <c r="BO56" s="62"/>
      <c r="BP56" s="62"/>
    </row>
    <row r="57" spans="1:68" ht="16.5">
      <c r="A57" s="41"/>
      <c r="B57" s="97"/>
      <c r="C57" s="97"/>
      <c r="D57" s="97"/>
      <c r="E57" s="91">
        <f t="shared" si="34"/>
        <v>0</v>
      </c>
      <c r="F57" s="41"/>
      <c r="G57" s="56" t="str">
        <f>IF($F57&lt;&gt;"",VLOOKUP(F57,Armees!$A$1:$B$283,2,FALSE),"")</f>
        <v/>
      </c>
      <c r="H57" s="42"/>
      <c r="I57" s="98"/>
      <c r="J57" s="50" t="str">
        <f t="shared" si="40"/>
        <v/>
      </c>
      <c r="K57" s="43" t="str">
        <f t="shared" si="41"/>
        <v/>
      </c>
      <c r="L57" s="43"/>
      <c r="M57" s="73" t="str">
        <f t="shared" si="42"/>
        <v/>
      </c>
      <c r="N57" s="41"/>
      <c r="O57" s="56">
        <f t="shared" si="43"/>
        <v>0</v>
      </c>
      <c r="P57" s="98"/>
      <c r="Q57" s="50" t="str">
        <f t="shared" si="44"/>
        <v/>
      </c>
      <c r="R57" s="14" t="str">
        <f t="shared" si="45"/>
        <v/>
      </c>
      <c r="S57" s="43"/>
      <c r="T57" s="43" t="str">
        <f t="shared" si="38"/>
        <v/>
      </c>
      <c r="U57" s="41"/>
      <c r="V57" s="56">
        <f t="shared" si="46"/>
        <v>0</v>
      </c>
      <c r="W57" s="98"/>
      <c r="X57" s="50" t="str">
        <f t="shared" si="47"/>
        <v/>
      </c>
      <c r="Y57" s="14" t="str">
        <f t="shared" si="48"/>
        <v/>
      </c>
      <c r="Z57" s="43"/>
      <c r="AA57" s="43" t="str">
        <f t="shared" si="37"/>
        <v/>
      </c>
      <c r="AB57" s="41"/>
      <c r="AC57" s="92">
        <f t="shared" si="49"/>
        <v>0</v>
      </c>
      <c r="AD57" s="99"/>
      <c r="AE57" s="50" t="str">
        <f t="shared" si="50"/>
        <v/>
      </c>
      <c r="AF57" s="14" t="str">
        <f t="shared" si="51"/>
        <v/>
      </c>
      <c r="AG57" s="43"/>
      <c r="AH57" s="43" t="str">
        <f t="shared" si="39"/>
        <v/>
      </c>
      <c r="AI57" s="41"/>
      <c r="AJ57" s="56">
        <f t="shared" si="52"/>
        <v>0</v>
      </c>
      <c r="AK57" s="98"/>
      <c r="AL57" s="50" t="str">
        <f t="shared" si="53"/>
        <v/>
      </c>
      <c r="AM57" s="14" t="str">
        <f t="shared" si="54"/>
        <v/>
      </c>
      <c r="AN57" s="43"/>
      <c r="AO57" s="14" t="str">
        <f t="shared" si="55"/>
        <v/>
      </c>
      <c r="AP57" s="41"/>
      <c r="AQ57" s="56">
        <f t="shared" si="56"/>
        <v>0</v>
      </c>
      <c r="AR57" s="98"/>
      <c r="AS57" s="50" t="str">
        <f t="shared" si="57"/>
        <v/>
      </c>
      <c r="AT57" s="43" t="str">
        <f t="shared" si="58"/>
        <v/>
      </c>
      <c r="AU57" s="43"/>
      <c r="AV57" s="14" t="str">
        <f t="shared" si="59"/>
        <v/>
      </c>
      <c r="AW57" s="41"/>
      <c r="AX57" s="56">
        <f t="shared" si="60"/>
        <v>0</v>
      </c>
      <c r="AY57" s="98"/>
      <c r="AZ57" s="50" t="str">
        <f t="shared" si="61"/>
        <v/>
      </c>
      <c r="BA57" s="43" t="str">
        <f t="shared" si="62"/>
        <v/>
      </c>
      <c r="BB57" s="43"/>
      <c r="BC57" s="14" t="str">
        <f t="shared" si="63"/>
        <v/>
      </c>
      <c r="BD57" s="41"/>
      <c r="BE57" s="56">
        <f t="shared" si="64"/>
        <v>0</v>
      </c>
      <c r="BF57" s="98"/>
      <c r="BG57" s="50" t="str">
        <f t="shared" si="65"/>
        <v/>
      </c>
      <c r="BH57" s="43" t="str">
        <f t="shared" si="69"/>
        <v/>
      </c>
      <c r="BI57" s="43"/>
      <c r="BJ57" s="14" t="str">
        <f t="shared" si="66"/>
        <v/>
      </c>
      <c r="BK57" s="41"/>
      <c r="BL57" s="56">
        <f t="shared" si="67"/>
        <v>0</v>
      </c>
      <c r="BM57" s="89">
        <f>E56+E57+E58</f>
        <v>0</v>
      </c>
      <c r="BN57" s="60">
        <f t="shared" si="68"/>
        <v>0</v>
      </c>
      <c r="BO57" s="62"/>
      <c r="BP57" s="62"/>
    </row>
    <row r="58" spans="1:68" ht="16.5">
      <c r="A58" s="41"/>
      <c r="B58" s="97"/>
      <c r="C58" s="97"/>
      <c r="D58" s="97"/>
      <c r="E58" s="91">
        <f t="shared" si="34"/>
        <v>0</v>
      </c>
      <c r="F58" s="41"/>
      <c r="G58" s="56" t="str">
        <f>IF($F58&lt;&gt;"",VLOOKUP(F58,Armees!$A$1:$B$283,2,FALSE),"")</f>
        <v/>
      </c>
      <c r="H58" s="42"/>
      <c r="I58" s="98"/>
      <c r="J58" s="50" t="str">
        <f t="shared" si="40"/>
        <v/>
      </c>
      <c r="K58" s="43" t="str">
        <f t="shared" si="41"/>
        <v/>
      </c>
      <c r="L58" s="43"/>
      <c r="M58" s="73" t="str">
        <f t="shared" si="42"/>
        <v/>
      </c>
      <c r="N58" s="41"/>
      <c r="O58" s="56">
        <f t="shared" si="43"/>
        <v>0</v>
      </c>
      <c r="P58" s="98"/>
      <c r="Q58" s="50" t="str">
        <f t="shared" si="44"/>
        <v/>
      </c>
      <c r="R58" s="14" t="str">
        <f t="shared" si="45"/>
        <v/>
      </c>
      <c r="S58" s="43"/>
      <c r="T58" s="43" t="str">
        <f t="shared" si="38"/>
        <v/>
      </c>
      <c r="U58" s="41"/>
      <c r="V58" s="56">
        <f t="shared" si="46"/>
        <v>0</v>
      </c>
      <c r="W58" s="98"/>
      <c r="X58" s="50" t="str">
        <f t="shared" si="47"/>
        <v/>
      </c>
      <c r="Y58" s="14" t="str">
        <f t="shared" si="48"/>
        <v/>
      </c>
      <c r="Z58" s="43"/>
      <c r="AA58" s="43" t="str">
        <f t="shared" si="37"/>
        <v/>
      </c>
      <c r="AB58" s="41"/>
      <c r="AC58" s="92">
        <f t="shared" si="49"/>
        <v>0</v>
      </c>
      <c r="AD58" s="99"/>
      <c r="AE58" s="50" t="str">
        <f t="shared" si="50"/>
        <v/>
      </c>
      <c r="AF58" s="14" t="str">
        <f t="shared" si="51"/>
        <v/>
      </c>
      <c r="AG58" s="43"/>
      <c r="AH58" s="43" t="str">
        <f t="shared" si="39"/>
        <v/>
      </c>
      <c r="AI58" s="41"/>
      <c r="AJ58" s="56">
        <f t="shared" si="52"/>
        <v>0</v>
      </c>
      <c r="AK58" s="98"/>
      <c r="AL58" s="50" t="str">
        <f t="shared" si="53"/>
        <v/>
      </c>
      <c r="AM58" s="14" t="str">
        <f t="shared" si="54"/>
        <v/>
      </c>
      <c r="AN58" s="43"/>
      <c r="AO58" s="14" t="str">
        <f t="shared" si="55"/>
        <v/>
      </c>
      <c r="AP58" s="41"/>
      <c r="AQ58" s="56">
        <f t="shared" si="56"/>
        <v>0</v>
      </c>
      <c r="AR58" s="98"/>
      <c r="AS58" s="50" t="str">
        <f t="shared" si="57"/>
        <v/>
      </c>
      <c r="AT58" s="43" t="str">
        <f t="shared" si="58"/>
        <v/>
      </c>
      <c r="AU58" s="43"/>
      <c r="AV58" s="14" t="str">
        <f t="shared" si="59"/>
        <v/>
      </c>
      <c r="AW58" s="41"/>
      <c r="AX58" s="56">
        <f t="shared" si="60"/>
        <v>0</v>
      </c>
      <c r="AY58" s="98"/>
      <c r="AZ58" s="50" t="str">
        <f t="shared" si="61"/>
        <v/>
      </c>
      <c r="BA58" s="43" t="str">
        <f t="shared" si="62"/>
        <v/>
      </c>
      <c r="BB58" s="43"/>
      <c r="BC58" s="14" t="str">
        <f t="shared" si="63"/>
        <v/>
      </c>
      <c r="BD58" s="41"/>
      <c r="BE58" s="56">
        <f t="shared" si="64"/>
        <v>0</v>
      </c>
      <c r="BF58" s="98"/>
      <c r="BG58" s="50" t="str">
        <f t="shared" si="65"/>
        <v/>
      </c>
      <c r="BH58" s="43" t="str">
        <f t="shared" si="69"/>
        <v/>
      </c>
      <c r="BI58" s="43"/>
      <c r="BJ58" s="14" t="str">
        <f t="shared" si="66"/>
        <v/>
      </c>
      <c r="BK58" s="41"/>
      <c r="BL58" s="56">
        <f t="shared" si="67"/>
        <v>0</v>
      </c>
      <c r="BM58" s="89">
        <f>E56+E57+E58</f>
        <v>0</v>
      </c>
      <c r="BN58" s="60">
        <f t="shared" si="68"/>
        <v>0</v>
      </c>
      <c r="BO58" s="62"/>
      <c r="BP58" s="62"/>
    </row>
    <row r="59" spans="1:68" ht="16.5">
      <c r="A59" s="41"/>
      <c r="B59" s="97"/>
      <c r="C59" s="97"/>
      <c r="D59" s="97"/>
      <c r="E59" s="91">
        <f t="shared" si="34"/>
        <v>0</v>
      </c>
      <c r="F59" s="41"/>
      <c r="G59" s="56" t="str">
        <f>IF($F59&lt;&gt;"",VLOOKUP(F59,Armees!$A$1:$B$283,2,FALSE),"")</f>
        <v/>
      </c>
      <c r="H59" s="42"/>
      <c r="I59" s="98"/>
      <c r="J59" s="50" t="str">
        <f t="shared" si="40"/>
        <v/>
      </c>
      <c r="K59" s="43" t="str">
        <f t="shared" si="41"/>
        <v/>
      </c>
      <c r="L59" s="43"/>
      <c r="M59" s="73" t="str">
        <f t="shared" si="42"/>
        <v/>
      </c>
      <c r="N59" s="41"/>
      <c r="O59" s="56">
        <f t="shared" si="43"/>
        <v>0</v>
      </c>
      <c r="P59" s="98"/>
      <c r="Q59" s="50" t="str">
        <f t="shared" si="44"/>
        <v/>
      </c>
      <c r="R59" s="14" t="str">
        <f t="shared" si="45"/>
        <v/>
      </c>
      <c r="S59" s="43"/>
      <c r="T59" s="43" t="str">
        <f t="shared" si="38"/>
        <v/>
      </c>
      <c r="U59" s="41"/>
      <c r="V59" s="56">
        <f t="shared" si="46"/>
        <v>0</v>
      </c>
      <c r="W59" s="98"/>
      <c r="X59" s="50" t="str">
        <f t="shared" si="47"/>
        <v/>
      </c>
      <c r="Y59" s="14" t="str">
        <f t="shared" si="48"/>
        <v/>
      </c>
      <c r="Z59" s="43"/>
      <c r="AA59" s="43" t="str">
        <f t="shared" si="37"/>
        <v/>
      </c>
      <c r="AB59" s="41"/>
      <c r="AC59" s="92">
        <f t="shared" si="49"/>
        <v>0</v>
      </c>
      <c r="AD59" s="99"/>
      <c r="AE59" s="50" t="str">
        <f t="shared" si="50"/>
        <v/>
      </c>
      <c r="AF59" s="14" t="str">
        <f t="shared" si="51"/>
        <v/>
      </c>
      <c r="AG59" s="43"/>
      <c r="AH59" s="43" t="str">
        <f t="shared" si="39"/>
        <v/>
      </c>
      <c r="AI59" s="41"/>
      <c r="AJ59" s="56">
        <f t="shared" si="52"/>
        <v>0</v>
      </c>
      <c r="AK59" s="98"/>
      <c r="AL59" s="50" t="str">
        <f t="shared" si="53"/>
        <v/>
      </c>
      <c r="AM59" s="14" t="str">
        <f t="shared" si="54"/>
        <v/>
      </c>
      <c r="AN59" s="43"/>
      <c r="AO59" s="14" t="str">
        <f t="shared" si="55"/>
        <v/>
      </c>
      <c r="AP59" s="41"/>
      <c r="AQ59" s="56">
        <f t="shared" si="56"/>
        <v>0</v>
      </c>
      <c r="AR59" s="98"/>
      <c r="AS59" s="50" t="str">
        <f t="shared" si="57"/>
        <v/>
      </c>
      <c r="AT59" s="43" t="str">
        <f t="shared" si="58"/>
        <v/>
      </c>
      <c r="AU59" s="43"/>
      <c r="AV59" s="14" t="str">
        <f t="shared" si="59"/>
        <v/>
      </c>
      <c r="AW59" s="41"/>
      <c r="AX59" s="56">
        <f t="shared" si="60"/>
        <v>0</v>
      </c>
      <c r="AY59" s="98"/>
      <c r="AZ59" s="50" t="str">
        <f t="shared" si="61"/>
        <v/>
      </c>
      <c r="BA59" s="43" t="str">
        <f t="shared" si="62"/>
        <v/>
      </c>
      <c r="BB59" s="43"/>
      <c r="BC59" s="14" t="str">
        <f t="shared" si="63"/>
        <v/>
      </c>
      <c r="BD59" s="41"/>
      <c r="BE59" s="56">
        <f t="shared" si="64"/>
        <v>0</v>
      </c>
      <c r="BF59" s="98"/>
      <c r="BG59" s="50" t="str">
        <f t="shared" si="65"/>
        <v/>
      </c>
      <c r="BH59" s="43" t="str">
        <f t="shared" si="69"/>
        <v/>
      </c>
      <c r="BI59" s="43"/>
      <c r="BJ59" s="14" t="str">
        <f t="shared" si="66"/>
        <v/>
      </c>
      <c r="BK59" s="41"/>
      <c r="BL59" s="56">
        <f t="shared" si="67"/>
        <v>0</v>
      </c>
      <c r="BM59" s="89">
        <f>E59+E60+E61</f>
        <v>0</v>
      </c>
      <c r="BN59" s="60">
        <f t="shared" si="68"/>
        <v>0</v>
      </c>
      <c r="BO59" s="62"/>
      <c r="BP59" s="62"/>
    </row>
    <row r="60" spans="1:68" ht="16.5">
      <c r="A60" s="41"/>
      <c r="B60" s="97"/>
      <c r="C60" s="97"/>
      <c r="D60" s="97"/>
      <c r="E60" s="91">
        <f t="shared" si="34"/>
        <v>0</v>
      </c>
      <c r="F60" s="41"/>
      <c r="G60" s="56" t="str">
        <f>IF($F60&lt;&gt;"",VLOOKUP(F60,Armees!$A$1:$B$283,2,FALSE),"")</f>
        <v/>
      </c>
      <c r="H60" s="42"/>
      <c r="I60" s="98"/>
      <c r="J60" s="50" t="str">
        <f t="shared" si="40"/>
        <v/>
      </c>
      <c r="K60" s="43" t="str">
        <f t="shared" si="41"/>
        <v/>
      </c>
      <c r="L60" s="43"/>
      <c r="M60" s="73" t="str">
        <f t="shared" si="42"/>
        <v/>
      </c>
      <c r="N60" s="41"/>
      <c r="O60" s="56">
        <f t="shared" si="43"/>
        <v>0</v>
      </c>
      <c r="P60" s="98"/>
      <c r="Q60" s="50" t="str">
        <f t="shared" si="44"/>
        <v/>
      </c>
      <c r="R60" s="14" t="str">
        <f t="shared" si="45"/>
        <v/>
      </c>
      <c r="S60" s="43"/>
      <c r="T60" s="43" t="str">
        <f t="shared" si="38"/>
        <v/>
      </c>
      <c r="U60" s="41"/>
      <c r="V60" s="56">
        <f t="shared" si="46"/>
        <v>0</v>
      </c>
      <c r="W60" s="98"/>
      <c r="X60" s="50" t="str">
        <f t="shared" si="47"/>
        <v/>
      </c>
      <c r="Y60" s="14" t="str">
        <f t="shared" si="48"/>
        <v/>
      </c>
      <c r="Z60" s="43"/>
      <c r="AA60" s="43" t="str">
        <f t="shared" si="37"/>
        <v/>
      </c>
      <c r="AB60" s="41"/>
      <c r="AC60" s="92">
        <f t="shared" si="49"/>
        <v>0</v>
      </c>
      <c r="AD60" s="99"/>
      <c r="AE60" s="50" t="str">
        <f t="shared" si="50"/>
        <v/>
      </c>
      <c r="AF60" s="14" t="str">
        <f t="shared" si="51"/>
        <v/>
      </c>
      <c r="AG60" s="43"/>
      <c r="AH60" s="43" t="str">
        <f t="shared" si="39"/>
        <v/>
      </c>
      <c r="AI60" s="41"/>
      <c r="AJ60" s="56">
        <f t="shared" si="52"/>
        <v>0</v>
      </c>
      <c r="AK60" s="98"/>
      <c r="AL60" s="50" t="str">
        <f t="shared" si="53"/>
        <v/>
      </c>
      <c r="AM60" s="14" t="str">
        <f t="shared" si="54"/>
        <v/>
      </c>
      <c r="AN60" s="43"/>
      <c r="AO60" s="14" t="str">
        <f t="shared" si="55"/>
        <v/>
      </c>
      <c r="AP60" s="41"/>
      <c r="AQ60" s="56">
        <f t="shared" si="56"/>
        <v>0</v>
      </c>
      <c r="AR60" s="98"/>
      <c r="AS60" s="50" t="str">
        <f t="shared" si="57"/>
        <v/>
      </c>
      <c r="AT60" s="43" t="str">
        <f t="shared" si="58"/>
        <v/>
      </c>
      <c r="AU60" s="43"/>
      <c r="AV60" s="14" t="str">
        <f t="shared" si="59"/>
        <v/>
      </c>
      <c r="AW60" s="41"/>
      <c r="AX60" s="56">
        <f t="shared" si="60"/>
        <v>0</v>
      </c>
      <c r="AY60" s="98"/>
      <c r="AZ60" s="50" t="str">
        <f t="shared" si="61"/>
        <v/>
      </c>
      <c r="BA60" s="43" t="str">
        <f t="shared" si="62"/>
        <v/>
      </c>
      <c r="BB60" s="43"/>
      <c r="BC60" s="14" t="str">
        <f t="shared" si="63"/>
        <v/>
      </c>
      <c r="BD60" s="41"/>
      <c r="BE60" s="56">
        <f t="shared" si="64"/>
        <v>0</v>
      </c>
      <c r="BF60" s="98"/>
      <c r="BG60" s="50" t="str">
        <f t="shared" si="65"/>
        <v/>
      </c>
      <c r="BH60" s="43" t="str">
        <f t="shared" si="69"/>
        <v/>
      </c>
      <c r="BI60" s="43"/>
      <c r="BJ60" s="14" t="str">
        <f t="shared" si="66"/>
        <v/>
      </c>
      <c r="BK60" s="41"/>
      <c r="BL60" s="56">
        <f t="shared" si="67"/>
        <v>0</v>
      </c>
      <c r="BM60" s="89">
        <f>E59+E60+E61</f>
        <v>0</v>
      </c>
      <c r="BN60" s="60">
        <f t="shared" si="68"/>
        <v>0</v>
      </c>
      <c r="BO60" s="62"/>
      <c r="BP60" s="62"/>
    </row>
    <row r="61" spans="1:68" ht="16.5">
      <c r="A61" s="41"/>
      <c r="B61" s="97"/>
      <c r="C61" s="97"/>
      <c r="D61" s="97"/>
      <c r="E61" s="91">
        <f t="shared" ref="E61" si="70">O61+V61+AC61+AJ61+AQ61+BP61+AX61+BE61+BL61</f>
        <v>0</v>
      </c>
      <c r="F61" s="41"/>
      <c r="G61" s="56" t="str">
        <f>IF($F61&lt;&gt;"",VLOOKUP(F61,Armees!$A$1:$B$283,2,FALSE),"")</f>
        <v/>
      </c>
      <c r="H61" s="42"/>
      <c r="I61" s="98"/>
      <c r="J61" s="50" t="str">
        <f t="shared" ref="J61" si="71">IF(I61&lt;&gt;"",VLOOKUP(I61,$A$8:$C$48,2,FALSE),"")</f>
        <v/>
      </c>
      <c r="K61" s="43" t="str">
        <f t="shared" ref="K61" si="72">IF(I61&lt;&gt;"",IF(I61=$A61,"ERR",IF(OR(I61=$P61,I61=$W61,I61=$AD61,I61=$AK61,I61=$AR61,I61=$AY61,I61=$BF61),"DUP",IF(ISNA(VLOOKUP(I61,$A$8:$A$60,1,FALSE)),"ERR",IF(COUNTIF($I$8:$I$60,I61)&gt;1,"ERR",IF($D61=VLOOKUP(I61,$A$8:$D$60,4,FALSE),"CLUB","OK"))))),"")</f>
        <v/>
      </c>
      <c r="L61" s="43"/>
      <c r="M61" s="73" t="str">
        <f t="shared" ref="M61" si="73">IF(L61&lt;&gt;"",IF(L61="Victoire",IF(VLOOKUP(I61,$A$8:$L$60,12,FALSE)="Défaite","OK","ERR"),IF(L61="Défaite",IF(VLOOKUP(I61,$A$8:$L$60,12,FALSE)="Victoire","OK","ERR"),IF(L61="Nul",IF(VLOOKUP(I61,$A$8:$L$60,12,FALSE)="Nul","OK","ERR")))),"")</f>
        <v/>
      </c>
      <c r="N61" s="41"/>
      <c r="O61" s="56">
        <f t="shared" ref="O61" si="74">IF(L61="Victoire",100-ROUNDDOWN(20*N61/$H61,0),
IF(L61="Défaite",10+ROUNDDOWN(20*VLOOKUP(I61,$A$8:$N$48,14,FALSE)/VLOOKUP(I61,$A$8:$H$48,8,FALSE),0),
IF(AND(L61="Nul",$N61&lt;&gt;$H61),40+(2*ROUNDDOWN(10*VLOOKUP(I61,$A$8:$N$48,14,FALSE)/VLOOKUP(I61,$A$8:$H$48,8,FALSE),0)-ROUNDDOWN(10*N61/$H61,0)),IF(AND(L61="Nul",$N61=$H61),58,0))))</f>
        <v>0</v>
      </c>
      <c r="P61" s="98"/>
      <c r="Q61" s="50" t="str">
        <f t="shared" ref="Q61" si="75">IF(P61&lt;&gt;"",VLOOKUP(P61,$A$8:$C$48,2,FALSE),"")</f>
        <v/>
      </c>
      <c r="R61" s="14" t="str">
        <f t="shared" ref="R61" si="76">IF(P61&lt;&gt;"",IF(P61=$A61,"ERR",IF(OR(P61=$I61,P61=$W61,P61=$AD61,P61=$AK61,P61=$AR61,P61=$AY61,P61=$BF61),"DUP",IF(ISNA(VLOOKUP(P61,$A$8:$A$60,1,FALSE)),"ERR",IF(COUNTIF($I$8:$I$60,P61)&gt;1,"ERR",IF($D61=VLOOKUP(P61,$A$8:$D$60,4,FALSE),"CLUB","OK"))))),"")</f>
        <v/>
      </c>
      <c r="S61" s="43"/>
      <c r="T61" s="43" t="str">
        <f t="shared" ref="T61" si="77">IF(S61&lt;&gt;"",IF(S61="Victoire",IF(VLOOKUP(P61,$A$8:$BL$60,19,FALSE)="Défaite","OK","ERR"),IF(S61="Défaite",IF(VLOOKUP(P61,$A$8:$BL$60,19,FALSE)="Victoire","OK","ERR"),IF(S61="Nul",IF(VLOOKUP(P61,$A$8:$BL$60,19,FALSE)="Nul","OK","ERR")))),"")</f>
        <v/>
      </c>
      <c r="U61" s="41"/>
      <c r="V61" s="56">
        <f t="shared" ref="V61" si="78">IF(S61="Victoire",100-ROUNDDOWN(20*U61/$H61,0),
IF(S61="Défaite",10+ROUNDDOWN(20*VLOOKUP(P61,$A$8:$AO$48,21,FALSE)/VLOOKUP(P61,$A$8:$H$48,8,FALSE),0),
IF(AND(S61="Nul",$U61&lt;&gt;$H61),40+(2*ROUNDDOWN(10*VLOOKUP(P61,$A$8:$AO$48,21,FALSE)/VLOOKUP(P61,$A$8:$H$48,8,FALSE),0)-ROUNDDOWN(10*U61/$H61,0)),IF(AND(S61="Nul",$U61=$H61),58,0))))</f>
        <v>0</v>
      </c>
      <c r="W61" s="98"/>
      <c r="X61" s="50" t="str">
        <f t="shared" ref="X61" si="79">IF(W61&lt;&gt;"",VLOOKUP(W61,$A$8:$C$48,2,FALSE),"")</f>
        <v/>
      </c>
      <c r="Y61" s="14" t="str">
        <f t="shared" ref="Y61" si="80">IF(W61&lt;&gt;"",IF(W61=$A61,"ERR",IF(OR(W61=$P61,W61=$I61,W61=$AD61,W61=$AK61,W61=$AR61,W61=$AY61,W61=$BF61),"DUP",IF(ISNA(VLOOKUP(W61,$A$8:$A$60,1,FALSE)),"ERR",IF(COUNTIF($I$8:$I$60,W61)&gt;1,"ERR",IF($D61=VLOOKUP(W61,$A$8:$D$60,4,FALSE),"CLUB","OK"))))),"")</f>
        <v/>
      </c>
      <c r="Z61" s="43"/>
      <c r="AA61" s="43" t="str">
        <f t="shared" ref="AA61" si="81">IF(Z61&lt;&gt;"",IF(Z61="Victoire",IF(VLOOKUP(W61,$A$8:$BJ$60,26,FALSE)="Défaite","OK","ERR"),IF(Z61="Défaite",IF(VLOOKUP(W61,$A$8:$BJ$60,26,FALSE)="Victoire","OK","ERR"),IF(Z61="Nul",IF(VLOOKUP(W61,$A$8:$BJ$60,26,FALSE)="Nul","OK","ERR")))),"")</f>
        <v/>
      </c>
      <c r="AB61" s="41"/>
      <c r="AC61" s="92">
        <f t="shared" ref="AC61" si="82">IF(Z61="Victoire",100-ROUNDDOWN(20*AB61/$H61,0),
IF(Z61="Défaite",10+ROUNDDOWN(20*VLOOKUP(W61,$A$8:$AO$48,28,FALSE)/VLOOKUP(W61,$A$8:$H$48,8,FALSE),0),
IF(AND(Z61="Nul",$AB61&lt;&gt;$H61),40+(2*ROUNDDOWN(10*VLOOKUP(W61,$A$8:$AO$48,28,FALSE)/VLOOKUP(W61,$A$8:$H$48,8,FALSE),0)-ROUNDDOWN(10*AB61/$H61,0)),IF(AND(Z61="Nul",$AB61=$H61),58,0))))</f>
        <v>0</v>
      </c>
      <c r="AD61" s="99"/>
      <c r="AE61" s="50" t="str">
        <f t="shared" ref="AE61" si="83">IF(AD61&lt;&gt;"",VLOOKUP(AD61,$A$8:$C$48,2,FALSE),"")</f>
        <v/>
      </c>
      <c r="AF61" s="14" t="str">
        <f t="shared" ref="AF61" si="84">IF(AD61&lt;&gt;"",IF(AD61=$A61,"ERR",IF(OR(AD61=$P61,AD61=$W61,AD61=$I61,AD61=$AK61, AD61=$AR61,AD61=$AY61,AD61=$BF61),"DUP",IF(ISNA(VLOOKUP(AD61,$A$8:$A$60,1,FALSE)),"ERR",IF(COUNTIF($I$8:$I$60,AD61)&gt;1,"ERR",IF($D61=VLOOKUP(AD61,$A$8:$D$60,4,FALSE),"CLUB","OK"))))),"")</f>
        <v/>
      </c>
      <c r="AG61" s="43"/>
      <c r="AH61" s="43" t="str">
        <f t="shared" ref="AH61" si="85">IF(AG61&lt;&gt;"",IF(AG61="Victoire",IF(VLOOKUP(AD61,$A$8:$BJ$60,33,FALSE)="Défaite","OK","ERR"),IF(AG61="Défaite",IF(VLOOKUP(AD61,$A$8:$BJ$60,33,FALSE)="Victoire","OK","ERR"),IF(AG61="Nul",IF(VLOOKUP(AD61,$A$8:$BJ$60,33,FALSE)="Nul","OK","ERR")))),"")</f>
        <v/>
      </c>
      <c r="AI61" s="41"/>
      <c r="AJ61" s="56">
        <f t="shared" ref="AJ61" si="86">IF(AG61="Victoire",100-ROUNDDOWN(20*AI61/$H61,0),
IF(AG61="Défaite",10+ROUNDDOWN(20*VLOOKUP(AD61,$A$8:$AO$48,35,FALSE)/VLOOKUP(AD61,$A$8:$H$48,8,FALSE),0),
IF(AND(AG61="Nul",$AI61&lt;&gt;$H61),40+(2*ROUNDDOWN(10*VLOOKUP(AD61,$A$8:$AO$48,35,FALSE)/VLOOKUP(AD61,$A$8:$H$48,8,FALSE),0)-ROUNDDOWN(10*AI61/$H61,0)),IF(AND(AG61="Nul",$AI61=$H61),58,0))))</f>
        <v>0</v>
      </c>
      <c r="AK61" s="98"/>
      <c r="AL61" s="50" t="str">
        <f t="shared" ref="AL61" si="87">IF(AK61&lt;&gt;"",VLOOKUP(AK61,$A$8:$C$48,2,FALSE),"")</f>
        <v/>
      </c>
      <c r="AM61" s="14" t="str">
        <f t="shared" ref="AM61" si="88">IF(AK61&lt;&gt;"",IF(AK61=$A61,"ERR",IF(OR(AK61=$P61,AK61=$W61,AK61=$AD61,AK61=$I61, AK61=$AR61,AK61=$AY61,AK61=$BF61),"DUP",IF(ISNA(VLOOKUP(AK61,$A$8:$A$48,1,FALSE)),"ERR",IF(COUNTIF($I$8:$I$48,AK61)&gt;1,"ERR",IF($D61=VLOOKUP(AK61,$A$8:$D$48,4,FALSE),"CLUB","OK"))))),"")</f>
        <v/>
      </c>
      <c r="AN61" s="43"/>
      <c r="AO61" s="14" t="str">
        <f t="shared" ref="AO61" si="89">IF(AN61&lt;&gt;"",IF(AN61="Victoire",IF(VLOOKUP(AK61,$A$8:$BL$60,40,FALSE)="Défaite","OK","ERR"),IF(AN61="Défaite",IF(VLOOKUP(AK61,$A$8:$BL$60,40,FALSE)="Victoire","OK","ERR"),IF(AN61="Nul",IF(VLOOKUP(AK61,$A$8:$BL$60,40,FALSE)="Nul","OK","ERR")))),"")</f>
        <v/>
      </c>
      <c r="AP61" s="41"/>
      <c r="AQ61" s="56">
        <f t="shared" ref="AQ61" si="90">IF(AN61="Victoire",100-ROUNDDOWN(20*AP61/$H61,0),
IF(AN61="Défaite",10+ROUNDDOWN(20*VLOOKUP(AK61,$A$8:$BU$48,42,FALSE)/VLOOKUP(AK61,$A$8:$H$48,8,FALSE),0),
IF(AND(AN61="Nul",$AP61&lt;&gt;$H61),40+(2*ROUNDDOWN(10*VLOOKUP(AK61,$A$8:$BU$48,42,FALSE)/VLOOKUP(AK61,$A$8:$H$48,8,FALSE),0)-ROUNDDOWN(10*AP61/$H61,0)),IF(AND(AN61="Nul",$AP61=$H61),58,0))))</f>
        <v>0</v>
      </c>
      <c r="AR61" s="98"/>
      <c r="AS61" s="50" t="str">
        <f t="shared" ref="AS61" si="91">IF(AR61&lt;&gt;"",VLOOKUP(AR61,$A$8:$C$48,2,FALSE),"")</f>
        <v/>
      </c>
      <c r="AT61" s="43" t="str">
        <f t="shared" ref="AT61" si="92">IF(AR61&lt;&gt;"",IF(AR61=$A61,"ERR",IF(OR(AR61=$P61,AR61=$W61,AR61=$AD61,AR61=$AK61,AR61=$AY61,AR61=$BF61),"DUP",IF(ISNA(VLOOKUP(AR61,$A$8:$A$48,1,FALSE)),"ERR",IF(COUNTIF($I$8:$I$48,AR61)&gt;1,"ERR",IF($D61=VLOOKUP(AR61,$A$8:$D$48,4,FALSE),"CLUB","OK"))))),"")</f>
        <v/>
      </c>
      <c r="AU61" s="43"/>
      <c r="AV61" s="14" t="str">
        <f t="shared" ref="AV61" si="93">IF(AU61&lt;&gt;"",IF(AU61="Victoire",IF(VLOOKUP(AR61,$A$8:$BL$60,47,FALSE)="Défaite","OK","ERR"),IF(AU61="Défaite",IF(VLOOKUP(AR61,$A$8:$BL$60,47,FALSE)="Victoire","OK","ERR"),IF(AU61="Nul",IF(VLOOKUP(AR61,$A$8:$BL$60,47,FALSE)="Nul","OK","ERR")))),"")</f>
        <v/>
      </c>
      <c r="AW61" s="41"/>
      <c r="AX61" s="56">
        <f t="shared" ref="AX61" si="94">IF(AU61="Victoire",100-ROUNDDOWN(20*AW61/$H61,0),
IF(AU61="Défaite",10+ROUNDDOWN(20*VLOOKUP(AR61,$A$8:$BU$48,42,FALSE)/VLOOKUP(AR61,$A$8:$H$48,8,FALSE),0),
IF(AND(AU61="Nul",$AP61&lt;&gt;$H61),40+(2*ROUNDDOWN(10*VLOOKUP(AR61,$A$8:$BU$48,42,FALSE)/VLOOKUP(AR61,$A$8:$H$48,8,FALSE),0)-ROUNDDOWN(10*AW61/$H61,0)),IF(AND(AU61="Nul",$AP61=$H61),58,0))))</f>
        <v>0</v>
      </c>
      <c r="AY61" s="98"/>
      <c r="AZ61" s="50" t="str">
        <f t="shared" ref="AZ61" si="95">IF(AY61&lt;&gt;"",VLOOKUP(AY61,$A$8:$C$48,2,FALSE),"")</f>
        <v/>
      </c>
      <c r="BA61" s="43" t="str">
        <f t="shared" ref="BA61" si="96">IF(AY61&lt;&gt;"",IF(AY61=$A61,"ERR",IF(OR(AY61=$P61,AY61=$W61,AY61=$AD61,AY61=$AK61,AY61=$AR61,AY61=$BG61,AY61=$BF61),"DUP",IF(ISNA(VLOOKUP(AY61,$A$8:$A$48,1,FALSE)),"ERR",IF(COUNTIF($I$8:$I$48,AY61)&gt;1,"ERR",IF($D61=VLOOKUP(AY61,$A$8:$D$48,4,FALSE),"CLUB","OK"))))),"")</f>
        <v/>
      </c>
      <c r="BB61" s="43"/>
      <c r="BC61" s="14" t="str">
        <f t="shared" ref="BC61" si="97">IF(BB61&lt;&gt;"",IF(BB61="Victoire",IF(VLOOKUP(AY61,$A$8:$BL$60,54,FALSE)="Défaite","OK","ERR"),IF(BB61="Défaite",IF(VLOOKUP(AY61,$A$8:$BL$60,54,FALSE)="Victoire","OK","ERR"),IF(BB61="Nul",IF(VLOOKUP(AY61,$A$8:$BL$54,54,FALSE)="Nul","OK","ERR")))),"")</f>
        <v/>
      </c>
      <c r="BD61" s="41"/>
      <c r="BE61" s="56">
        <f t="shared" ref="BE61" si="98">IF(BB61="Victoire",100-ROUNDDOWN(20*BD61/$H61,0),
IF(BB61="Défaite",10+ROUNDDOWN(20*VLOOKUP(AY61,$A$8:$BU$48,42,FALSE)/VLOOKUP(AY61,$A$8:$H$48,8,FALSE),0),
IF(AND(BB61="Nul",$AP61&lt;&gt;$H61),40+(2*ROUNDDOWN(10*VLOOKUP(AY61,$A$8:$BU$48,42,FALSE)/VLOOKUP(AY61,$A$8:$H$48,8,FALSE),0)-ROUNDDOWN(10*BD61/$H61,0)),IF(AND(BB61="Nul",$AP61=$H61),58,0))))</f>
        <v>0</v>
      </c>
      <c r="BF61" s="98"/>
      <c r="BG61" s="50" t="str">
        <f t="shared" ref="BG61" si="99">IF(BF61&lt;&gt;"",VLOOKUP(BF61,$A$8:$C$48,2,FALSE),"")</f>
        <v/>
      </c>
      <c r="BH61" s="43" t="str">
        <f t="shared" ref="BH61" si="100">IF(BF61&lt;&gt;"",IF(BF61=$A61,"ERR",IF(OR(BF61=$P61,BF61=$W61,BF61=$AD61,BF61=$AK61,BF61=$AR61,BF61=$AY61,BF61=$BG61),"DUP",IF(ISNA(VLOOKUP(BF61,$A$8:$A$48,1,FALSE)),"ERR",IF(COUNTIF($I$8:$I$48,BF61)&gt;1,"ERR",IF($D61=VLOOKUP(BF61,$A$8:$D$48,4,FALSE),"CLUB","OK"))))),"")</f>
        <v/>
      </c>
      <c r="BI61" s="43"/>
      <c r="BJ61" s="14" t="str">
        <f t="shared" ref="BJ61" si="101">IF(BI61&lt;&gt;"",IF(BI61="Victoire",IF(VLOOKUP(BF61,$A$8:$BL$60,61,FALSE)="Défaite","OK","ERR"),IF(BI61="Défaite",IF(VLOOKUP(BF61,$A$8:$BL$60,61,FALSE)="Victoire","OK","ERR"),IF(BI61="Nul",IF(VLOOKUP(BF61,$A$8:$BL$60,61,FALSE)="Nul","OK","ERR")))),"")</f>
        <v/>
      </c>
      <c r="BK61" s="41"/>
      <c r="BL61" s="56">
        <f t="shared" ref="BL61" si="102">IF(BI61="Victoire",100-ROUNDDOWN(20*BK61/$H61,0),
IF(BI61="Défaite",10+ROUNDDOWN(20*VLOOKUP(BF61,$A$8:$BU$48,42,FALSE)/VLOOKUP(BF61,$A$8:$H$48,8,FALSE),0),
IF(AND(BI61="Nul",$AP61&lt;&gt;$H61),40+(2*ROUNDDOWN(10*VLOOKUP(BF61,$A$8:$BU$48,42,FALSE)/VLOOKUP(BF61,$A$8:$H$48,8,FALSE),0)-ROUNDDOWN(10*BK61/$H61,0)),IF(AND(BI61="Nul",$AP61=$H61),58,0))))</f>
        <v>0</v>
      </c>
      <c r="BM61" s="89">
        <f>E59+E60+E61</f>
        <v>0</v>
      </c>
      <c r="BN61" s="60">
        <f t="shared" ref="BN61" si="103">IF($I61&lt;&gt;"",VLOOKUP($I61,$A$8:$H$60,5,FALSE),0)+IF($P61&lt;&gt;"",VLOOKUP($P61,$A$8:$H$60,5,FALSE),0)+IF($W61&lt;&gt;"",VLOOKUP($W61,$A$8:$H$60,5,FALSE),0)+IF($AD61&lt;&gt;"",VLOOKUP($AD61,$A$8:$H$60,5,FALSE),0)+IF($AK61&lt;&gt;"",VLOOKUP($AK61,$A$8:$H$60,5,FALSE),0)+IF($AY61&lt;&gt;"",VLOOKUP($AY61,$A$8:$H$60,5,FALSE),0)+IF($BF61&lt;&gt;"",VLOOKUP($BF61,$A$8:$H$60,5,FALSE),0)+IF($AR61&lt;&gt;"",VLOOKUP($AR61,$A$8:$H$60,5,FALSE),0)</f>
        <v>0</v>
      </c>
      <c r="BO61" s="62"/>
      <c r="BP61" s="62"/>
    </row>
    <row r="98" spans="2:3">
      <c r="B98" t="s">
        <v>4</v>
      </c>
    </row>
    <row r="100" spans="2:3">
      <c r="B100" t="s">
        <v>7</v>
      </c>
    </row>
    <row r="101" spans="2:3">
      <c r="B101" t="s">
        <v>6</v>
      </c>
      <c r="C101" t="s">
        <v>12</v>
      </c>
    </row>
    <row r="102" spans="2:3">
      <c r="B102" t="s">
        <v>8</v>
      </c>
      <c r="C102" t="s">
        <v>13</v>
      </c>
    </row>
    <row r="103" spans="2:3">
      <c r="B103" t="s">
        <v>9</v>
      </c>
      <c r="C103" t="s">
        <v>14</v>
      </c>
    </row>
    <row r="104" spans="2:3">
      <c r="B104" t="s">
        <v>10</v>
      </c>
    </row>
    <row r="105" spans="2:3">
      <c r="B105" t="s">
        <v>5</v>
      </c>
    </row>
    <row r="106" spans="2:3">
      <c r="B106" t="s">
        <v>27</v>
      </c>
    </row>
    <row r="107" spans="2:3">
      <c r="B107" s="65" t="s">
        <v>216</v>
      </c>
    </row>
    <row r="108" spans="2:3">
      <c r="B108" s="65" t="s">
        <v>204</v>
      </c>
    </row>
    <row r="109" spans="2:3">
      <c r="B109" s="65" t="s">
        <v>196</v>
      </c>
    </row>
    <row r="110" spans="2:3">
      <c r="B110" s="65" t="s">
        <v>195</v>
      </c>
    </row>
    <row r="111" spans="2:3">
      <c r="B111" s="65" t="s">
        <v>197</v>
      </c>
    </row>
    <row r="112" spans="2:3">
      <c r="B112" s="65" t="s">
        <v>198</v>
      </c>
    </row>
    <row r="113" spans="2:2">
      <c r="B113" s="65" t="s">
        <v>199</v>
      </c>
    </row>
    <row r="114" spans="2:2">
      <c r="B114" s="65" t="s">
        <v>200</v>
      </c>
    </row>
    <row r="115" spans="2:2">
      <c r="B115" s="65" t="s">
        <v>201</v>
      </c>
    </row>
    <row r="116" spans="2:2">
      <c r="B116" s="65" t="s">
        <v>202</v>
      </c>
    </row>
    <row r="117" spans="2:2">
      <c r="B117" s="65" t="s">
        <v>203</v>
      </c>
    </row>
  </sheetData>
  <sheetProtection sheet="1" objects="1" scenarios="1"/>
  <sortState ref="A8:BP60">
    <sortCondition ref="A8"/>
  </sortState>
  <mergeCells count="5">
    <mergeCell ref="E3:F3"/>
    <mergeCell ref="E4:F4"/>
    <mergeCell ref="B3:C3"/>
    <mergeCell ref="B4:C4"/>
    <mergeCell ref="BM2:BP2"/>
  </mergeCells>
  <phoneticPr fontId="0" type="noConversion"/>
  <conditionalFormatting sqref="S32:S60 L8:L60">
    <cfRule type="expression" dxfId="132" priority="150" stopIfTrue="1">
      <formula>IF($M8="ERR",TRUE,FALSE)</formula>
    </cfRule>
  </conditionalFormatting>
  <conditionalFormatting sqref="X8:X60 J8:J60 AE8:AE60 AL8:AL60 Q8:Q60">
    <cfRule type="expression" dxfId="131" priority="151" stopIfTrue="1">
      <formula>IF(K8="ERR",TRUE,FALSE)</formula>
    </cfRule>
    <cfRule type="expression" dxfId="130" priority="152" stopIfTrue="1">
      <formula>IF(K8="CLUB",TRUE,FALSE)</formula>
    </cfRule>
    <cfRule type="expression" dxfId="129" priority="153" stopIfTrue="1">
      <formula>IF(K8="DUP",TRUE,FALSE)</formula>
    </cfRule>
  </conditionalFormatting>
  <conditionalFormatting sqref="I8:I60 AD32:AD60 AK8:AK60 W32:W60 P8:P60 W8:W26">
    <cfRule type="expression" dxfId="128" priority="154" stopIfTrue="1">
      <formula>IF(K8="ERR",TRUE,FALSE)</formula>
    </cfRule>
    <cfRule type="expression" dxfId="127" priority="155" stopIfTrue="1">
      <formula>IF(K8="CLUB",TRUE,FALSE)</formula>
    </cfRule>
    <cfRule type="expression" dxfId="126" priority="156" stopIfTrue="1">
      <formula>IF(K8="DUP",TRUE,FALSE)</formula>
    </cfRule>
  </conditionalFormatting>
  <conditionalFormatting sqref="AG8:AG60">
    <cfRule type="expression" dxfId="125" priority="157" stopIfTrue="1">
      <formula>IF(AM8="ERR",TRUE,FALSE)</formula>
    </cfRule>
  </conditionalFormatting>
  <conditionalFormatting sqref="U32:U60 AB20:AB60 N8:N60">
    <cfRule type="cellIs" dxfId="124" priority="158" stopIfTrue="1" operator="notBetween">
      <formula>0</formula>
      <formula>$H8</formula>
    </cfRule>
    <cfRule type="expression" dxfId="123" priority="159" stopIfTrue="1">
      <formula>IF(AND(N8="",OR(L8="Victoire",L8="Nul")),TRUE,FALSE)</formula>
    </cfRule>
  </conditionalFormatting>
  <conditionalFormatting sqref="AI32:AI60">
    <cfRule type="expression" dxfId="122" priority="160" stopIfTrue="1">
      <formula>IF(AND(AI32="",OR(AG32="Victoire",AG32="Nul")),TRUE,FALSE)</formula>
    </cfRule>
    <cfRule type="cellIs" dxfId="121" priority="161" stopIfTrue="1" operator="notBetween">
      <formula>0</formula>
      <formula>$H32</formula>
    </cfRule>
  </conditionalFormatting>
  <conditionalFormatting sqref="AP32:AP60">
    <cfRule type="expression" dxfId="120" priority="162" stopIfTrue="1">
      <formula>IF(AND(AP32="",OR(AN32="Victoire",AN32="Nul")),TRUE,FALSE)</formula>
    </cfRule>
    <cfRule type="cellIs" dxfId="119" priority="163" stopIfTrue="1" operator="notBetween">
      <formula>0</formula>
      <formula>"$H8"</formula>
    </cfRule>
  </conditionalFormatting>
  <conditionalFormatting sqref="E8:E60">
    <cfRule type="cellIs" dxfId="118" priority="164" stopIfTrue="1" operator="greaterThan">
      <formula>0</formula>
    </cfRule>
  </conditionalFormatting>
  <conditionalFormatting sqref="AS8:AS60">
    <cfRule type="expression" dxfId="117" priority="147" stopIfTrue="1">
      <formula>IF(AT8="ERR",TRUE,FALSE)</formula>
    </cfRule>
    <cfRule type="expression" dxfId="116" priority="148" stopIfTrue="1">
      <formula>IF(AT8="CLUB",TRUE,FALSE)</formula>
    </cfRule>
    <cfRule type="expression" dxfId="115" priority="149" stopIfTrue="1">
      <formula>IF(AT8="DUP",TRUE,FALSE)</formula>
    </cfRule>
  </conditionalFormatting>
  <conditionalFormatting sqref="AU8:AU60">
    <cfRule type="expression" dxfId="114" priority="143" stopIfTrue="1">
      <formula>IF(AV8="ERR",TRUE,FALSE)</formula>
    </cfRule>
  </conditionalFormatting>
  <conditionalFormatting sqref="AW8:AW60">
    <cfRule type="expression" dxfId="113" priority="141" stopIfTrue="1">
      <formula>IF(AND(AW8="",OR(AU8="Victoire",AU8="Nul")),TRUE,FALSE)</formula>
    </cfRule>
    <cfRule type="cellIs" dxfId="112" priority="142" stopIfTrue="1" operator="notBetween">
      <formula>0</formula>
      <formula>"$H8"</formula>
    </cfRule>
  </conditionalFormatting>
  <conditionalFormatting sqref="AZ8:AZ60">
    <cfRule type="expression" dxfId="111" priority="138" stopIfTrue="1">
      <formula>IF(BA8="ERR",TRUE,FALSE)</formula>
    </cfRule>
    <cfRule type="expression" dxfId="110" priority="139" stopIfTrue="1">
      <formula>IF(BA8="CLUB",TRUE,FALSE)</formula>
    </cfRule>
    <cfRule type="expression" dxfId="109" priority="140" stopIfTrue="1">
      <formula>IF(BA8="DUP",TRUE,FALSE)</formula>
    </cfRule>
  </conditionalFormatting>
  <conditionalFormatting sqref="BB8:BB60">
    <cfRule type="expression" dxfId="108" priority="134" stopIfTrue="1">
      <formula>IF(BC8="ERR",TRUE,FALSE)</formula>
    </cfRule>
  </conditionalFormatting>
  <conditionalFormatting sqref="BD8:BD60">
    <cfRule type="expression" dxfId="107" priority="132" stopIfTrue="1">
      <formula>IF(AND(BD8="",OR(BB8="Victoire",BB8="Nul")),TRUE,FALSE)</formula>
    </cfRule>
    <cfRule type="cellIs" dxfId="106" priority="133" stopIfTrue="1" operator="notBetween">
      <formula>0</formula>
      <formula>"$H8"</formula>
    </cfRule>
  </conditionalFormatting>
  <conditionalFormatting sqref="BG8:BG60">
    <cfRule type="expression" dxfId="105" priority="129" stopIfTrue="1">
      <formula>IF(BH8="ERR",TRUE,FALSE)</formula>
    </cfRule>
    <cfRule type="expression" dxfId="104" priority="130" stopIfTrue="1">
      <formula>IF(BH8="CLUB",TRUE,FALSE)</formula>
    </cfRule>
    <cfRule type="expression" dxfId="103" priority="131" stopIfTrue="1">
      <formula>IF(BH8="DUP",TRUE,FALSE)</formula>
    </cfRule>
  </conditionalFormatting>
  <conditionalFormatting sqref="BI8:BI60">
    <cfRule type="expression" dxfId="102" priority="125" stopIfTrue="1">
      <formula>IF(BJ8="ERR",TRUE,FALSE)</formula>
    </cfRule>
  </conditionalFormatting>
  <conditionalFormatting sqref="BK8:BK60">
    <cfRule type="expression" dxfId="101" priority="123" stopIfTrue="1">
      <formula>IF(AND(BK8="",OR(BI8="Victoire",BI8="Nul")),TRUE,FALSE)</formula>
    </cfRule>
    <cfRule type="cellIs" dxfId="100" priority="124" stopIfTrue="1" operator="notBetween">
      <formula>0</formula>
      <formula>"$H8"</formula>
    </cfRule>
  </conditionalFormatting>
  <conditionalFormatting sqref="AS8:AS60">
    <cfRule type="expression" dxfId="99" priority="120" stopIfTrue="1">
      <formula>IF(AT8="ERR",TRUE,FALSE)</formula>
    </cfRule>
    <cfRule type="expression" dxfId="98" priority="121" stopIfTrue="1">
      <formula>IF(AT8="CLUB",TRUE,FALSE)</formula>
    </cfRule>
    <cfRule type="expression" dxfId="97" priority="122" stopIfTrue="1">
      <formula>IF(AT8="DUP",TRUE,FALSE)</formula>
    </cfRule>
  </conditionalFormatting>
  <conditionalFormatting sqref="AZ8:AZ60">
    <cfRule type="expression" dxfId="96" priority="117" stopIfTrue="1">
      <formula>IF(BA8="ERR",TRUE,FALSE)</formula>
    </cfRule>
    <cfRule type="expression" dxfId="95" priority="118" stopIfTrue="1">
      <formula>IF(BA8="CLUB",TRUE,FALSE)</formula>
    </cfRule>
    <cfRule type="expression" dxfId="94" priority="119" stopIfTrue="1">
      <formula>IF(BA8="DUP",TRUE,FALSE)</formula>
    </cfRule>
  </conditionalFormatting>
  <conditionalFormatting sqref="AZ8:AZ60">
    <cfRule type="expression" dxfId="93" priority="114" stopIfTrue="1">
      <formula>IF(BA8="ERR",TRUE,FALSE)</formula>
    </cfRule>
    <cfRule type="expression" dxfId="92" priority="115" stopIfTrue="1">
      <formula>IF(BA8="CLUB",TRUE,FALSE)</formula>
    </cfRule>
    <cfRule type="expression" dxfId="91" priority="116" stopIfTrue="1">
      <formula>IF(BA8="DUP",TRUE,FALSE)</formula>
    </cfRule>
  </conditionalFormatting>
  <conditionalFormatting sqref="BG8:BG60">
    <cfRule type="expression" dxfId="90" priority="111" stopIfTrue="1">
      <formula>IF(BH8="ERR",TRUE,FALSE)</formula>
    </cfRule>
    <cfRule type="expression" dxfId="89" priority="112" stopIfTrue="1">
      <formula>IF(BH8="CLUB",TRUE,FALSE)</formula>
    </cfRule>
    <cfRule type="expression" dxfId="88" priority="113" stopIfTrue="1">
      <formula>IF(BH8="DUP",TRUE,FALSE)</formula>
    </cfRule>
  </conditionalFormatting>
  <conditionalFormatting sqref="BG8:BG60">
    <cfRule type="expression" dxfId="87" priority="108" stopIfTrue="1">
      <formula>IF(BH8="ERR",TRUE,FALSE)</formula>
    </cfRule>
    <cfRule type="expression" dxfId="86" priority="109" stopIfTrue="1">
      <formula>IF(BH8="CLUB",TRUE,FALSE)</formula>
    </cfRule>
    <cfRule type="expression" dxfId="85" priority="110" stopIfTrue="1">
      <formula>IF(BH8="DUP",TRUE,FALSE)</formula>
    </cfRule>
  </conditionalFormatting>
  <conditionalFormatting sqref="AU26:AU28">
    <cfRule type="expression" dxfId="84" priority="99" stopIfTrue="1">
      <formula>IF($M26="ERR",TRUE,FALSE)</formula>
    </cfRule>
  </conditionalFormatting>
  <conditionalFormatting sqref="BB11:BB13">
    <cfRule type="expression" dxfId="83" priority="98" stopIfTrue="1">
      <formula>IF($M11="ERR",TRUE,FALSE)</formula>
    </cfRule>
  </conditionalFormatting>
  <conditionalFormatting sqref="L61 S61">
    <cfRule type="expression" dxfId="82" priority="82" stopIfTrue="1">
      <formula>IF($M61="ERR",TRUE,FALSE)</formula>
    </cfRule>
  </conditionalFormatting>
  <conditionalFormatting sqref="X61 J61 AE61 AL61 Q61">
    <cfRule type="expression" dxfId="81" priority="83" stopIfTrue="1">
      <formula>IF(K61="ERR",TRUE,FALSE)</formula>
    </cfRule>
    <cfRule type="expression" dxfId="80" priority="84" stopIfTrue="1">
      <formula>IF(K61="CLUB",TRUE,FALSE)</formula>
    </cfRule>
    <cfRule type="expression" dxfId="79" priority="85" stopIfTrue="1">
      <formula>IF(K61="DUP",TRUE,FALSE)</formula>
    </cfRule>
  </conditionalFormatting>
  <conditionalFormatting sqref="W61 I61 AD61 AK61 P61">
    <cfRule type="expression" dxfId="78" priority="86" stopIfTrue="1">
      <formula>IF(K61="ERR",TRUE,FALSE)</formula>
    </cfRule>
    <cfRule type="expression" dxfId="77" priority="87" stopIfTrue="1">
      <formula>IF(K61="CLUB",TRUE,FALSE)</formula>
    </cfRule>
    <cfRule type="expression" dxfId="76" priority="88" stopIfTrue="1">
      <formula>IF(K61="DUP",TRUE,FALSE)</formula>
    </cfRule>
  </conditionalFormatting>
  <conditionalFormatting sqref="AG61">
    <cfRule type="expression" dxfId="75" priority="89" stopIfTrue="1">
      <formula>IF(AM61="ERR",TRUE,FALSE)</formula>
    </cfRule>
  </conditionalFormatting>
  <conditionalFormatting sqref="N61 U61 AB61">
    <cfRule type="cellIs" dxfId="74" priority="90" stopIfTrue="1" operator="notBetween">
      <formula>0</formula>
      <formula>$H61</formula>
    </cfRule>
    <cfRule type="expression" dxfId="73" priority="91" stopIfTrue="1">
      <formula>IF(AND(N61="",OR(L61="Victoire",L61="Nul")),TRUE,FALSE)</formula>
    </cfRule>
  </conditionalFormatting>
  <conditionalFormatting sqref="AI61">
    <cfRule type="expression" dxfId="72" priority="92" stopIfTrue="1">
      <formula>IF(AND(AI61="",OR(AG61="Victoire",AG61="Nul")),TRUE,FALSE)</formula>
    </cfRule>
    <cfRule type="cellIs" dxfId="71" priority="93" stopIfTrue="1" operator="notBetween">
      <formula>0</formula>
      <formula>$H61</formula>
    </cfRule>
  </conditionalFormatting>
  <conditionalFormatting sqref="AP61">
    <cfRule type="expression" dxfId="70" priority="94" stopIfTrue="1">
      <formula>IF(AND(AP61="",OR(AN61="Victoire",AN61="Nul")),TRUE,FALSE)</formula>
    </cfRule>
    <cfRule type="cellIs" dxfId="69" priority="95" stopIfTrue="1" operator="notBetween">
      <formula>0</formula>
      <formula>"$H8"</formula>
    </cfRule>
  </conditionalFormatting>
  <conditionalFormatting sqref="E61">
    <cfRule type="cellIs" dxfId="68" priority="96" stopIfTrue="1" operator="greaterThan">
      <formula>0</formula>
    </cfRule>
  </conditionalFormatting>
  <conditionalFormatting sqref="AS61">
    <cfRule type="expression" dxfId="67" priority="79" stopIfTrue="1">
      <formula>IF(AT61="ERR",TRUE,FALSE)</formula>
    </cfRule>
    <cfRule type="expression" dxfId="66" priority="80" stopIfTrue="1">
      <formula>IF(AT61="CLUB",TRUE,FALSE)</formula>
    </cfRule>
    <cfRule type="expression" dxfId="65" priority="81" stopIfTrue="1">
      <formula>IF(AT61="DUP",TRUE,FALSE)</formula>
    </cfRule>
  </conditionalFormatting>
  <conditionalFormatting sqref="AU61">
    <cfRule type="expression" dxfId="64" priority="75" stopIfTrue="1">
      <formula>IF(AV61="ERR",TRUE,FALSE)</formula>
    </cfRule>
  </conditionalFormatting>
  <conditionalFormatting sqref="AW61">
    <cfRule type="expression" dxfId="63" priority="73" stopIfTrue="1">
      <formula>IF(AND(AW61="",OR(AU61="Victoire",AU61="Nul")),TRUE,FALSE)</formula>
    </cfRule>
    <cfRule type="cellIs" dxfId="62" priority="74" stopIfTrue="1" operator="notBetween">
      <formula>0</formula>
      <formula>"$H8"</formula>
    </cfRule>
  </conditionalFormatting>
  <conditionalFormatting sqref="AZ61">
    <cfRule type="expression" dxfId="61" priority="70" stopIfTrue="1">
      <formula>IF(BA61="ERR",TRUE,FALSE)</formula>
    </cfRule>
    <cfRule type="expression" dxfId="60" priority="71" stopIfTrue="1">
      <formula>IF(BA61="CLUB",TRUE,FALSE)</formula>
    </cfRule>
    <cfRule type="expression" dxfId="59" priority="72" stopIfTrue="1">
      <formula>IF(BA61="DUP",TRUE,FALSE)</formula>
    </cfRule>
  </conditionalFormatting>
  <conditionalFormatting sqref="BB61">
    <cfRule type="expression" dxfId="58" priority="66" stopIfTrue="1">
      <formula>IF(BC61="ERR",TRUE,FALSE)</formula>
    </cfRule>
  </conditionalFormatting>
  <conditionalFormatting sqref="BD61">
    <cfRule type="expression" dxfId="57" priority="64" stopIfTrue="1">
      <formula>IF(AND(BD61="",OR(BB61="Victoire",BB61="Nul")),TRUE,FALSE)</formula>
    </cfRule>
    <cfRule type="cellIs" dxfId="56" priority="65" stopIfTrue="1" operator="notBetween">
      <formula>0</formula>
      <formula>"$H8"</formula>
    </cfRule>
  </conditionalFormatting>
  <conditionalFormatting sqref="BG61">
    <cfRule type="expression" dxfId="55" priority="61" stopIfTrue="1">
      <formula>IF(BH61="ERR",TRUE,FALSE)</formula>
    </cfRule>
    <cfRule type="expression" dxfId="54" priority="62" stopIfTrue="1">
      <formula>IF(BH61="CLUB",TRUE,FALSE)</formula>
    </cfRule>
    <cfRule type="expression" dxfId="53" priority="63" stopIfTrue="1">
      <formula>IF(BH61="DUP",TRUE,FALSE)</formula>
    </cfRule>
  </conditionalFormatting>
  <conditionalFormatting sqref="BI61">
    <cfRule type="expression" dxfId="52" priority="57" stopIfTrue="1">
      <formula>IF(BJ61="ERR",TRUE,FALSE)</formula>
    </cfRule>
  </conditionalFormatting>
  <conditionalFormatting sqref="BK61">
    <cfRule type="expression" dxfId="51" priority="55" stopIfTrue="1">
      <formula>IF(AND(BK61="",OR(BI61="Victoire",BI61="Nul")),TRUE,FALSE)</formula>
    </cfRule>
    <cfRule type="cellIs" dxfId="50" priority="56" stopIfTrue="1" operator="notBetween">
      <formula>0</formula>
      <formula>"$H8"</formula>
    </cfRule>
  </conditionalFormatting>
  <conditionalFormatting sqref="AS61">
    <cfRule type="expression" dxfId="49" priority="52" stopIfTrue="1">
      <formula>IF(AT61="ERR",TRUE,FALSE)</formula>
    </cfRule>
    <cfRule type="expression" dxfId="48" priority="53" stopIfTrue="1">
      <formula>IF(AT61="CLUB",TRUE,FALSE)</formula>
    </cfRule>
    <cfRule type="expression" dxfId="47" priority="54" stopIfTrue="1">
      <formula>IF(AT61="DUP",TRUE,FALSE)</formula>
    </cfRule>
  </conditionalFormatting>
  <conditionalFormatting sqref="AZ61">
    <cfRule type="expression" dxfId="46" priority="49" stopIfTrue="1">
      <formula>IF(BA61="ERR",TRUE,FALSE)</formula>
    </cfRule>
    <cfRule type="expression" dxfId="45" priority="50" stopIfTrue="1">
      <formula>IF(BA61="CLUB",TRUE,FALSE)</formula>
    </cfRule>
    <cfRule type="expression" dxfId="44" priority="51" stopIfTrue="1">
      <formula>IF(BA61="DUP",TRUE,FALSE)</formula>
    </cfRule>
  </conditionalFormatting>
  <conditionalFormatting sqref="AZ61">
    <cfRule type="expression" dxfId="43" priority="46" stopIfTrue="1">
      <formula>IF(BA61="ERR",TRUE,FALSE)</formula>
    </cfRule>
    <cfRule type="expression" dxfId="42" priority="47" stopIfTrue="1">
      <formula>IF(BA61="CLUB",TRUE,FALSE)</formula>
    </cfRule>
    <cfRule type="expression" dxfId="41" priority="48" stopIfTrue="1">
      <formula>IF(BA61="DUP",TRUE,FALSE)</formula>
    </cfRule>
  </conditionalFormatting>
  <conditionalFormatting sqref="BG61">
    <cfRule type="expression" dxfId="40" priority="43" stopIfTrue="1">
      <formula>IF(BH61="ERR",TRUE,FALSE)</formula>
    </cfRule>
    <cfRule type="expression" dxfId="39" priority="44" stopIfTrue="1">
      <formula>IF(BH61="CLUB",TRUE,FALSE)</formula>
    </cfRule>
    <cfRule type="expression" dxfId="38" priority="45" stopIfTrue="1">
      <formula>IF(BH61="DUP",TRUE,FALSE)</formula>
    </cfRule>
  </conditionalFormatting>
  <conditionalFormatting sqref="BG61">
    <cfRule type="expression" dxfId="37" priority="40" stopIfTrue="1">
      <formula>IF(BH61="ERR",TRUE,FALSE)</formula>
    </cfRule>
    <cfRule type="expression" dxfId="36" priority="41" stopIfTrue="1">
      <formula>IF(BH61="CLUB",TRUE,FALSE)</formula>
    </cfRule>
    <cfRule type="expression" dxfId="35" priority="42" stopIfTrue="1">
      <formula>IF(BH61="DUP",TRUE,FALSE)</formula>
    </cfRule>
  </conditionalFormatting>
  <conditionalFormatting sqref="S8:S31">
    <cfRule type="expression" dxfId="34" priority="37" stopIfTrue="1">
      <formula>IF($M8="ERR",TRUE,FALSE)</formula>
    </cfRule>
  </conditionalFormatting>
  <conditionalFormatting sqref="U8:U31">
    <cfRule type="cellIs" dxfId="33" priority="38" stopIfTrue="1" operator="notBetween">
      <formula>0</formula>
      <formula>$H8</formula>
    </cfRule>
    <cfRule type="expression" dxfId="32" priority="39" stopIfTrue="1">
      <formula>IF(AND(U8="",OR(S8="Victoire",S8="Nul")),TRUE,FALSE)</formula>
    </cfRule>
  </conditionalFormatting>
  <conditionalFormatting sqref="AB8:AB13">
    <cfRule type="cellIs" dxfId="31" priority="35" stopIfTrue="1" operator="notBetween">
      <formula>0</formula>
      <formula>$H8</formula>
    </cfRule>
    <cfRule type="expression" dxfId="30" priority="36" stopIfTrue="1">
      <formula>IF(AND(AB8="",OR(Z8="Victoire",Z8="Nul")),TRUE,FALSE)</formula>
    </cfRule>
  </conditionalFormatting>
  <conditionalFormatting sqref="AB14:AB19">
    <cfRule type="cellIs" dxfId="29" priority="32" stopIfTrue="1" operator="notBetween">
      <formula>0</formula>
      <formula>$H14</formula>
    </cfRule>
    <cfRule type="expression" dxfId="28" priority="33" stopIfTrue="1">
      <formula>IF(AND(AB14="",OR(Z14="Victoire",Z14="Nul")),TRUE,FALSE)</formula>
    </cfRule>
  </conditionalFormatting>
  <conditionalFormatting sqref="AG8:AG31">
    <cfRule type="expression" dxfId="27" priority="28" stopIfTrue="1">
      <formula>IF($M8="ERR",TRUE,FALSE)</formula>
    </cfRule>
  </conditionalFormatting>
  <conditionalFormatting sqref="AI8:AI31">
    <cfRule type="cellIs" dxfId="26" priority="29" stopIfTrue="1" operator="notBetween">
      <formula>0</formula>
      <formula>$H8</formula>
    </cfRule>
    <cfRule type="expression" dxfId="25" priority="30" stopIfTrue="1">
      <formula>IF(AND(AI8="",OR(AG8="Victoire",AG8="Nul")),TRUE,FALSE)</formula>
    </cfRule>
  </conditionalFormatting>
  <conditionalFormatting sqref="AR8:AR60">
    <cfRule type="expression" dxfId="24" priority="25" stopIfTrue="1">
      <formula>IF(AT8="ERR",TRUE,FALSE)</formula>
    </cfRule>
    <cfRule type="expression" dxfId="23" priority="26" stopIfTrue="1">
      <formula>IF(AT8="CLUB",TRUE,FALSE)</formula>
    </cfRule>
    <cfRule type="expression" dxfId="22" priority="27" stopIfTrue="1">
      <formula>IF(AT8="DUP",TRUE,FALSE)</formula>
    </cfRule>
  </conditionalFormatting>
  <conditionalFormatting sqref="AR61">
    <cfRule type="expression" dxfId="21" priority="22" stopIfTrue="1">
      <formula>IF(AT61="ERR",TRUE,FALSE)</formula>
    </cfRule>
    <cfRule type="expression" dxfId="20" priority="23" stopIfTrue="1">
      <formula>IF(AT61="CLUB",TRUE,FALSE)</formula>
    </cfRule>
    <cfRule type="expression" dxfId="19" priority="24" stopIfTrue="1">
      <formula>IF(AT61="DUP",TRUE,FALSE)</formula>
    </cfRule>
  </conditionalFormatting>
  <conditionalFormatting sqref="AY8:AY60">
    <cfRule type="expression" dxfId="18" priority="19" stopIfTrue="1">
      <formula>IF(BA8="ERR",TRUE,FALSE)</formula>
    </cfRule>
    <cfRule type="expression" dxfId="17" priority="20" stopIfTrue="1">
      <formula>IF(BA8="CLUB",TRUE,FALSE)</formula>
    </cfRule>
    <cfRule type="expression" dxfId="16" priority="21" stopIfTrue="1">
      <formula>IF(BA8="DUP",TRUE,FALSE)</formula>
    </cfRule>
  </conditionalFormatting>
  <conditionalFormatting sqref="AY61">
    <cfRule type="expression" dxfId="15" priority="16" stopIfTrue="1">
      <formula>IF(BA61="ERR",TRUE,FALSE)</formula>
    </cfRule>
    <cfRule type="expression" dxfId="14" priority="17" stopIfTrue="1">
      <formula>IF(BA61="CLUB",TRUE,FALSE)</formula>
    </cfRule>
    <cfRule type="expression" dxfId="13" priority="18" stopIfTrue="1">
      <formula>IF(BA61="DUP",TRUE,FALSE)</formula>
    </cfRule>
  </conditionalFormatting>
  <conditionalFormatting sqref="BF8:BF60">
    <cfRule type="expression" dxfId="12" priority="13" stopIfTrue="1">
      <formula>IF(BH8="ERR",TRUE,FALSE)</formula>
    </cfRule>
    <cfRule type="expression" dxfId="11" priority="14" stopIfTrue="1">
      <formula>IF(BH8="CLUB",TRUE,FALSE)</formula>
    </cfRule>
    <cfRule type="expression" dxfId="10" priority="15" stopIfTrue="1">
      <formula>IF(BH8="DUP",TRUE,FALSE)</formula>
    </cfRule>
  </conditionalFormatting>
  <conditionalFormatting sqref="BF61">
    <cfRule type="expression" dxfId="9" priority="10" stopIfTrue="1">
      <formula>IF(BH61="ERR",TRUE,FALSE)</formula>
    </cfRule>
    <cfRule type="expression" dxfId="8" priority="11" stopIfTrue="1">
      <formula>IF(BH61="CLUB",TRUE,FALSE)</formula>
    </cfRule>
    <cfRule type="expression" dxfId="7" priority="12" stopIfTrue="1">
      <formula>IF(BH61="DUP",TRUE,FALSE)</formula>
    </cfRule>
  </conditionalFormatting>
  <conditionalFormatting sqref="AN8">
    <cfRule type="expression" dxfId="6" priority="8" stopIfTrue="1">
      <formula>IF($M8="ERR",TRUE,FALSE)</formula>
    </cfRule>
  </conditionalFormatting>
  <conditionalFormatting sqref="AP20:AP31">
    <cfRule type="cellIs" dxfId="5" priority="5" stopIfTrue="1" operator="notBetween">
      <formula>0</formula>
      <formula>$H20</formula>
    </cfRule>
    <cfRule type="expression" dxfId="4" priority="6" stopIfTrue="1">
      <formula>IF(AND(AP20="",OR(AN20="Victoire",AN20="Nul")),TRUE,FALSE)</formula>
    </cfRule>
  </conditionalFormatting>
  <conditionalFormatting sqref="AP8:AP13">
    <cfRule type="cellIs" dxfId="3" priority="3" stopIfTrue="1" operator="notBetween">
      <formula>0</formula>
      <formula>$H8</formula>
    </cfRule>
    <cfRule type="expression" dxfId="2" priority="4" stopIfTrue="1">
      <formula>IF(AND(AP8="",OR(AN8="Victoire",AN8="Nul")),TRUE,FALSE)</formula>
    </cfRule>
  </conditionalFormatting>
  <conditionalFormatting sqref="AP14:AP19">
    <cfRule type="cellIs" dxfId="1" priority="1" stopIfTrue="1" operator="notBetween">
      <formula>0</formula>
      <formula>$H14</formula>
    </cfRule>
    <cfRule type="expression" dxfId="0" priority="2" stopIfTrue="1">
      <formula>IF(AND(AP14="",OR(AN14="Victoire",AN14="Nul")),TRUE,FALSE)</formula>
    </cfRule>
  </conditionalFormatting>
  <dataValidations count="6">
    <dataValidation type="list" allowBlank="1" showInputMessage="1" showErrorMessage="1" sqref="M4 BJ4 BH4 BC4 BA4 AV4 AT4 K4 T4 R4 AA4 Y4 AH4 AF4 AO4 AM4">
      <formula1>$B$100:$B$105</formula1>
    </dataValidation>
    <dataValidation type="list" allowBlank="1" showInputMessage="1" showErrorMessage="1" sqref="S8:S61 AG8:AG61 BB8:BB61 AU8:AU61 BI8:BI61 L8:L61 Z8:Z61 AN8:AN61">
      <formula1>$C$100:$C$103</formula1>
    </dataValidation>
    <dataValidation type="list" allowBlank="1" showInputMessage="1" showErrorMessage="1" sqref="B4:C4">
      <formula1>$B$108:$B$117</formula1>
    </dataValidation>
    <dataValidation type="whole" allowBlank="1" showInputMessage="1" showErrorMessage="1" sqref="H3">
      <formula1>8</formula1>
      <formula2>52</formula2>
    </dataValidation>
    <dataValidation type="whole" allowBlank="1" showInputMessage="1" showErrorMessage="1" sqref="H4">
      <formula1>3</formula1>
      <formula2>8</formula2>
    </dataValidation>
    <dataValidation type="list" allowBlank="1" showInputMessage="1" showErrorMessage="1" sqref="E4:F4">
      <formula1>$B$100:$B$107</formula1>
    </dataValidation>
  </dataValidations>
  <pageMargins left="0.39370078740157483" right="0.39370078740157483" top="0.39370078740157483" bottom="0.39370078740157483" header="0.31496062992125984" footer="0.31496062992125984"/>
  <pageSetup paperSize="9" orientation="landscape" r:id="rId1"/>
  <headerFooter alignWithMargins="0"/>
  <legacyDrawing r:id="rId2"/>
  <controls>
    <control shapeId="1060" r:id="rId3" name="CmdR8"/>
    <control shapeId="1059" r:id="rId4" name="CmdR7"/>
    <control shapeId="1058" r:id="rId5" name="CmdR6"/>
    <control shapeId="1048" r:id="rId6" name="CmdR5"/>
    <control shapeId="1047" r:id="rId7" name="CmdR4"/>
    <control shapeId="1045" r:id="rId8" name="CmdR3"/>
    <control shapeId="1044" r:id="rId9" name="CmdR2"/>
    <control shapeId="1033" r:id="rId10" name="CmdR1"/>
  </controls>
</worksheet>
</file>

<file path=xl/worksheets/sheet10.xml><?xml version="1.0" encoding="utf-8"?>
<worksheet xmlns="http://schemas.openxmlformats.org/spreadsheetml/2006/main" xmlns:r="http://schemas.openxmlformats.org/officeDocument/2006/relationships">
  <sheetPr codeName="Sheet7">
    <pageSetUpPr fitToPage="1"/>
  </sheetPr>
  <dimension ref="A1:M64"/>
  <sheetViews>
    <sheetView workbookViewId="0">
      <selection activeCell="M1" sqref="M1:M1048576"/>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8" width="5.125" bestFit="1" customWidth="1"/>
    <col min="9" max="9" width="7.625" bestFit="1" customWidth="1"/>
    <col min="10" max="10" width="7" bestFit="1" customWidth="1"/>
    <col min="11" max="11" width="14" bestFit="1" customWidth="1"/>
    <col min="12" max="12" width="20.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182</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VLOOKUP(B5,Results!$A$8:AR59,44,FALSE)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VLOOKUP(B6,Results!$A$8:AR60,44,FALSE)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VLOOKUP(B7,Results!$A$8:AR61,44,FALSE)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VLOOKUP(B8,Results!$A$8:AR62,44,FALSE)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VLOOKUP(B9,Results!$A$8:AR63,44,FALSE)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VLOOKUP(B10,Results!$A$8:AR64,44,FALSE)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VLOOKUP(B11,Results!$A$8:AR65,44,FALSE)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VLOOKUP(B12,Results!$A$8:AR66,44,FALSE)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VLOOKUP(B13,Results!$A$8:AR67,44,FALSE)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VLOOKUP(B14,Results!$A$8:AR68,44,FALSE)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VLOOKUP(B15,Results!$A$8:AR69,44,FALSE)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VLOOKUP(B16,Results!$A$8:AR70,44,FALSE)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VLOOKUP(B17,Results!$A$8:AR71,44,FALSE)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VLOOKUP(B18,Results!$A$8:AR72,44,FALSE)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VLOOKUP(B19,Results!$A$8:AR73,44,FALSE)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VLOOKUP(B20,Results!$A$8:AR74,44,FALSE)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VLOOKUP(B21,Results!$A$8:AR75,44,FALSE)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VLOOKUP(B22,Results!$A$8:AR76,44,FALSE)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VLOOKUP(B23,Results!$A$8:AR77,44,FALSE)</f>
        <v>#N/A</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VLOOKUP(B24,Results!$A$8:AR78,44,FALSE)</f>
        <v>#N/A</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VLOOKUP(B25,Results!$A$8:AR79,44,FALSE)</f>
        <v>#N/A</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VLOOKUP(B26,Results!$A$8:AR80,44,FALSE)</f>
        <v>#N/A</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VLOOKUP(B27,Results!$A$8:AR81,44,FALSE)</f>
        <v>#N/A</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VLOOKUP(B28,Results!$A$8:AR82,44,FALSE)</f>
        <v>#N/A</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VLOOKUP(B29,Results!$A$8:AR83,44,FALSE)</f>
        <v>#N/A</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VLOOKUP(B30,Results!$A$8:AR84,44,FALSE)</f>
        <v>#N/A</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VLOOKUP(B31,Results!$A$8:AR85,44,FALSE)</f>
        <v>#N/A</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VLOOKUP(B32,Results!$A$8:AR86,44,FALSE)</f>
        <v>#N/A</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VLOOKUP(B33,Results!$A$8:AR87,44,FALSE)</f>
        <v>#N/A</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VLOOKUP(B34,Results!$A$8:AR88,44,FALSE)</f>
        <v>#N/A</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VLOOKUP(B35,Results!$A$8:AR89,44,FALSE)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VLOOKUP(B36,Results!$A$8:AR90,44,FALSE)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VLOOKUP(B37,Results!$A$8:AR91,44,FALSE)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VLOOKUP(B38,Results!$A$8:AR92,44,FALSE)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VLOOKUP(B39,Results!$A$8:AR93,44,FALSE)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VLOOKUP(B40,Results!$A$8:AR94,44,FALSE)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VLOOKUP(B41,Results!$A$8:AR95,44,FALSE)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VLOOKUP(B42,Results!$A$8:AR96,44,FALSE)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VLOOKUP(B43,Results!$A$8:AR97,44,FALSE)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VLOOKUP(B44,Results!$A$8:AR98,44,FALSE)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VLOOKUP(B45,Results!$A$8:AR99,44,FALSE)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VLOOKUP(B46,Results!$A$8:AR100,44,FALSE)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VLOOKUP(B47,Results!$A$8:AR101,44,FALSE)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VLOOKUP(B48,Results!$A$8:AR102,44,FALSE)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VLOOKUP(B49,Results!$A$8:AR103,44,FALSE)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VLOOKUP(B50,Results!$A$8:AR104,44,FALSE)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VLOOKUP(B51,Results!$A$8:AR105,44,FALSE)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VLOOKUP(B52,Results!$A$8:AR106,44,FALSE)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VLOOKUP(B53,Results!$A$8:AR108,44,FALSE)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VLOOKUP(B54,Results!$A$8:AR109,44,FALSE)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VLOOKUP(B55,Results!$A$8:AR110,44,FALSE)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VLOOKUP(B56,Results!$A$8:AR111,44,FALSE)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VLOOKUP(B57,Results!$A$8:AR112,44,FALSE)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VLOOKUP(B58,Results!$A$8:AR113,44,FALSE)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VLOOKUP(B59,Results!$A$8:AR114,44,FALSE)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VLOOKUP(B60,Results!$A$8:AR115,44,FALSE)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VLOOKUP(B61,Results!$A$8:AR116,44,FALSE)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VLOOKUP(B62,Results!$A$8:AR117,44,FALSE)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VLOOKUP(B63,Results!$A$8:AR118,44,FALSE)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sheetData>
  <autoFilter ref="M1:M79"/>
  <pageMargins left="0.7" right="0.7" top="0.75" bottom="0.75" header="0.3" footer="0.3"/>
  <pageSetup paperSize="0" scale="82" fitToHeight="0" orientation="landscape" r:id="rId1"/>
  <legacyDrawing r:id="rId2"/>
</worksheet>
</file>

<file path=xl/worksheets/sheet11.xml><?xml version="1.0" encoding="utf-8"?>
<worksheet xmlns="http://schemas.openxmlformats.org/spreadsheetml/2006/main" xmlns:r="http://schemas.openxmlformats.org/officeDocument/2006/relationships">
  <sheetPr codeName="Sheet8">
    <pageSetUpPr fitToPage="1"/>
  </sheetPr>
  <dimension ref="A1:M64"/>
  <sheetViews>
    <sheetView workbookViewId="0">
      <selection activeCell="M1" sqref="M1:M1048576"/>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8" width="5.125" bestFit="1" customWidth="1"/>
    <col min="9" max="9" width="7.625" bestFit="1" customWidth="1"/>
    <col min="10" max="10" width="7" bestFit="1" customWidth="1"/>
    <col min="11" max="11" width="14" bestFit="1" customWidth="1"/>
    <col min="12" max="12" width="20.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182</v>
      </c>
      <c r="C2">
        <f>Results!B3</f>
        <v>0</v>
      </c>
    </row>
    <row r="3" spans="1:13" ht="20.100000000000001" customHeight="1">
      <c r="B3" s="37"/>
      <c r="C3" t="str">
        <f>Results!B4</f>
        <v>Open Theme</v>
      </c>
      <c r="I3" s="65" t="s">
        <v>212</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VLOOKUP(B5,Results!$A$8:AY59,51,FALSE)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VLOOKUP(B6,Results!$A$8:AY60,51,FALSE)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VLOOKUP(B7,Results!$A$8:AY61,51,FALSE)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VLOOKUP(B8,Results!$A$8:AY62,51,FALSE)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VLOOKUP(B9,Results!$A$8:AY63,51,FALSE)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VLOOKUP(B10,Results!$A$8:AY64,51,FALSE)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VLOOKUP(B11,Results!$A$8:AY65,51,FALSE)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VLOOKUP(B12,Results!$A$8:AY66,51,FALSE)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VLOOKUP(B13,Results!$A$8:AY67,51,FALSE)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VLOOKUP(B14,Results!$A$8:AY68,51,FALSE)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VLOOKUP(B15,Results!$A$8:AY69,51,FALSE)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VLOOKUP(B16,Results!$A$8:AY70,51,FALSE)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VLOOKUP(B17,Results!$A$8:AY71,51,FALSE)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VLOOKUP(B18,Results!$A$8:AY72,51,FALSE)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VLOOKUP(B19,Results!$A$8:AY73,51,FALSE)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VLOOKUP(B20,Results!$A$8:AY74,51,FALSE)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VLOOKUP(B21,Results!$A$8:AY75,51,FALSE)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VLOOKUP(B22,Results!$A$8:AY76,51,FALSE)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VLOOKUP(B23,Results!$A$8:AY77,51,FALSE)</f>
        <v>#N/A</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VLOOKUP(B24,Results!$A$8:AY78,51,FALSE)</f>
        <v>#N/A</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VLOOKUP(B25,Results!$A$8:AY79,51,FALSE)</f>
        <v>#N/A</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VLOOKUP(B26,Results!$A$8:AY80,51,FALSE)</f>
        <v>#N/A</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VLOOKUP(B27,Results!$A$8:AY81,51,FALSE)</f>
        <v>#N/A</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VLOOKUP(B28,Results!$A$8:AY82,51,FALSE)</f>
        <v>#N/A</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VLOOKUP(B29,Results!$A$8:AY83,51,FALSE)</f>
        <v>#N/A</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VLOOKUP(B30,Results!$A$8:AY84,51,FALSE)</f>
        <v>#N/A</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VLOOKUP(B31,Results!$A$8:AY85,51,FALSE)</f>
        <v>#N/A</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VLOOKUP(B32,Results!$A$8:AY86,51,FALSE)</f>
        <v>#N/A</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VLOOKUP(B33,Results!$A$8:AY87,51,FALSE)</f>
        <v>#N/A</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VLOOKUP(B34,Results!$A$8:AY88,51,FALSE)</f>
        <v>#N/A</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VLOOKUP(B35,Results!$A$8:AY89,51,FALSE)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VLOOKUP(B36,Results!$A$8:AY90,51,FALSE)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VLOOKUP(B37,Results!$A$8:AY91,51,FALSE)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VLOOKUP(B38,Results!$A$8:AY92,51,FALSE)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VLOOKUP(B39,Results!$A$8:AY93,51,FALSE)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VLOOKUP(B40,Results!$A$8:AY94,51,FALSE)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VLOOKUP(B41,Results!$A$8:AY95,51,FALSE)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VLOOKUP(B42,Results!$A$8:AY96,51,FALSE)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VLOOKUP(B43,Results!$A$8:AY97,51,FALSE)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VLOOKUP(B44,Results!$A$8:AY98,51,FALSE)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VLOOKUP(B45,Results!$A$8:AY99,51,FALSE)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VLOOKUP(B46,Results!$A$8:AY100,51,FALSE)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VLOOKUP(B47,Results!$A$8:AY101,51,FALSE)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VLOOKUP(B48,Results!$A$8:AY102,51,FALSE)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VLOOKUP(B49,Results!$A$8:AY103,51,FALSE)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VLOOKUP(B50,Results!$A$8:AY104,51,FALSE)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VLOOKUP(B51,Results!$A$8:AY105,51,FALSE)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VLOOKUP(B52,Results!$A$8:AY106,51,FALSE)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VLOOKUP(B53,Results!$A$8:AY108,51,FALSE)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VLOOKUP(B54,Results!$A$8:AY109,51,FALSE)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VLOOKUP(B55,Results!$A$8:AY110,51,FALSE)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VLOOKUP(B56,Results!$A$8:AY111,51,FALSE)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VLOOKUP(B57,Results!$A$8:AY112,51,FALSE)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VLOOKUP(B58,Results!$A$8:AY113,51,FALSE)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VLOOKUP(B59,Results!$A$8:AY114,51,FALSE)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VLOOKUP(B60,Results!$A$8:AY115,51,FALSE)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VLOOKUP(B61,Results!$A$8:AY116,51,FALSE)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VLOOKUP(B62,Results!$A$8:AY117,51,FALSE)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VLOOKUP(B63,Results!$A$8:AY118,51,FALSE)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sheetData>
  <autoFilter ref="M1:M79"/>
  <pageMargins left="0.7" right="0.7" top="0.75" bottom="0.75" header="0.3" footer="0.3"/>
  <pageSetup paperSize="0" scale="82" fitToHeight="0" orientation="landscape" r:id="rId1"/>
  <legacyDrawing r:id="rId2"/>
</worksheet>
</file>

<file path=xl/worksheets/sheet12.xml><?xml version="1.0" encoding="utf-8"?>
<worksheet xmlns="http://schemas.openxmlformats.org/spreadsheetml/2006/main" xmlns:r="http://schemas.openxmlformats.org/officeDocument/2006/relationships">
  <sheetPr codeName="Sheet9">
    <pageSetUpPr fitToPage="1"/>
  </sheetPr>
  <dimension ref="A1:M90"/>
  <sheetViews>
    <sheetView workbookViewId="0">
      <selection activeCell="M1" sqref="M1:M1048576"/>
    </sheetView>
  </sheetViews>
  <sheetFormatPr defaultColWidth="11" defaultRowHeight="20.100000000000001" customHeight="1"/>
  <cols>
    <col min="1" max="1" width="13.625" style="1" bestFit="1" customWidth="1"/>
    <col min="2" max="2" width="4.875" bestFit="1" customWidth="1"/>
    <col min="3" max="3" width="22.125" style="1" bestFit="1" customWidth="1"/>
    <col min="4" max="4" width="7" bestFit="1" customWidth="1"/>
    <col min="5" max="5" width="14" bestFit="1" customWidth="1"/>
    <col min="6" max="6" width="20.25" bestFit="1" customWidth="1"/>
    <col min="7" max="7" width="5.75" style="1" bestFit="1" customWidth="1"/>
    <col min="8" max="11" width="5.125" bestFit="1" customWidth="1"/>
    <col min="12" max="12" width="13.375"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182</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VLOOKUP(B5,Results!$A$8:BF66,58,FALSE)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VLOOKUP(B6,Results!$A$8:BF67,58,FALSE)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VLOOKUP(B7,Results!$A$8:BF68,58,FALSE)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VLOOKUP(B8,Results!$A$8:BF69,58,FALSE)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VLOOKUP(B9,Results!$A$8:BF70,58,FALSE)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VLOOKUP(B10,Results!$A$8:BF71,58,FALSE)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VLOOKUP(B11,Results!$A$8:BF72,58,FALSE)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VLOOKUP(B12,Results!$A$8:BF73,58,FALSE)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VLOOKUP(B13,Results!$A$8:BF74,58,FALSE)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VLOOKUP(B14,Results!$A$8:BF75,58,FALSE)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VLOOKUP(B15,Results!$A$8:BF76,58,FALSE)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VLOOKUP(B16,Results!$A$8:BF77,58,FALSE)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VLOOKUP(B17,Results!$A$8:BF78,58,FALSE)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VLOOKUP(B18,Results!$A$8:BF79,58,FALSE)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VLOOKUP(B19,Results!$A$8:BF80,58,FALSE)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VLOOKUP(B20,Results!$A$8:BF81,58,FALSE)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VLOOKUP(B21,Results!$A$8:BF82,58,FALSE)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VLOOKUP(B22,Results!$A$8:BF83,58,FALSE)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VLOOKUP(B23,Results!$A$8:BF84,58,FALSE)</f>
        <v>#N/A</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VLOOKUP(B24,Results!$A$8:BF85,58,FALSE)</f>
        <v>#N/A</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VLOOKUP(B25,Results!$A$8:BF86,58,FALSE)</f>
        <v>#N/A</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VLOOKUP(B26,Results!$A$8:BF87,58,FALSE)</f>
        <v>#N/A</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VLOOKUP(B27,Results!$A$8:BF88,58,FALSE)</f>
        <v>#N/A</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VLOOKUP(B28,Results!$A$8:BF89,58,FALSE)</f>
        <v>#N/A</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VLOOKUP(B29,Results!$A$8:BF90,58,FALSE)</f>
        <v>#N/A</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VLOOKUP(B30,Results!$A$8:BF91,58,FALSE)</f>
        <v>#N/A</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VLOOKUP(B31,Results!$A$8:BF92,58,FALSE)</f>
        <v>#N/A</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VLOOKUP(B32,Results!$A$8:BF93,58,FALSE)</f>
        <v>#N/A</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VLOOKUP(B33,Results!$A$8:BF94,58,FALSE)</f>
        <v>#N/A</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VLOOKUP(B34,Results!$A$8:BF95,58,FALSE)</f>
        <v>#N/A</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VLOOKUP(B35,Results!$A$8:BF96,58,FALSE)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VLOOKUP(B36,Results!$A$8:BF97,58,FALSE)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VLOOKUP(B37,Results!$A$8:BF98,58,FALSE)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VLOOKUP(B38,Results!$A$8:BF99,58,FALSE)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VLOOKUP(B39,Results!$A$8:BF100,58,FALSE)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VLOOKUP(B40,Results!$A$8:BF101,58,FALSE)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VLOOKUP(B41,Results!$A$8:BF102,58,FALSE)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VLOOKUP(B42,Results!$A$8:BF103,58,FALSE)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VLOOKUP(B43,Results!$A$8:BF104,58,FALSE)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VLOOKUP(B44,Results!$A$8:BF105,58,FALSE)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VLOOKUP(B45,Results!$A$8:BF106,58,FALSE)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VLOOKUP(B46,Results!$A$8:BF108,58,FALSE)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VLOOKUP(B47,Results!$A$8:BF109,58,FALSE)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VLOOKUP(B48,Results!$A$8:BF110,58,FALSE)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VLOOKUP(B49,Results!$A$8:BF111,58,FALSE)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VLOOKUP(B50,Results!$A$8:BF112,58,FALSE)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VLOOKUP(B51,Results!$A$8:BF113,58,FALSE)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VLOOKUP(B52,Results!$A$8:BF114,58,FALSE)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VLOOKUP(B53,Results!$A$8:BF115,58,FALSE)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VLOOKUP(B54,Results!$A$8:BF116,58,FALSE)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VLOOKUP(B55,Results!$A$8:BF117,58,FALSE)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VLOOKUP(B56,Results!$A$8:BF118,58,FALSE)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VLOOKUP(B57,Results!$A$8:BF119,58,FALSE)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VLOOKUP(B58,Results!$A$8:BF120,58,FALSE)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VLOOKUP(B59,Results!$A$8:BF121,58,FALSE)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VLOOKUP(B60,Results!$A$8:BF122,58,FALSE)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VLOOKUP(B61,Results!$A$8:BF123,58,FALSE)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VLOOKUP(B62,Results!$A$8:BF124,58,FALSE)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VLOOKUP(B63,Results!$A$8:BF125,58,FALSE)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row r="65" spans="2:12" ht="20.100000000000001" customHeight="1">
      <c r="B65" s="67">
        <v>0</v>
      </c>
      <c r="C65" s="68">
        <v>0</v>
      </c>
      <c r="D65" s="68">
        <v>0</v>
      </c>
      <c r="E65" s="68">
        <v>0</v>
      </c>
      <c r="F65" s="68" t="s">
        <v>206</v>
      </c>
      <c r="G65" s="69" t="s">
        <v>179</v>
      </c>
      <c r="H65" s="71" t="e">
        <v>#N/A</v>
      </c>
      <c r="I65" s="68" t="e">
        <v>#N/A</v>
      </c>
      <c r="J65" s="68" t="e">
        <v>#N/A</v>
      </c>
      <c r="K65" s="68" t="e">
        <v>#N/A</v>
      </c>
      <c r="L65" s="68" t="e">
        <v>#N/A</v>
      </c>
    </row>
    <row r="66" spans="2:12" ht="20.100000000000001" customHeight="1">
      <c r="B66" s="67">
        <v>0</v>
      </c>
      <c r="C66" s="68">
        <v>0</v>
      </c>
      <c r="D66" s="68">
        <v>0</v>
      </c>
      <c r="E66" s="68">
        <v>0</v>
      </c>
      <c r="F66" s="68" t="s">
        <v>206</v>
      </c>
      <c r="G66" s="69" t="s">
        <v>179</v>
      </c>
      <c r="H66" s="71" t="e">
        <v>#N/A</v>
      </c>
      <c r="I66" s="68" t="e">
        <v>#N/A</v>
      </c>
      <c r="J66" s="68" t="e">
        <v>#N/A</v>
      </c>
      <c r="K66" s="68" t="e">
        <v>#N/A</v>
      </c>
      <c r="L66" s="68" t="e">
        <v>#N/A</v>
      </c>
    </row>
    <row r="67" spans="2:12" ht="20.100000000000001" customHeight="1">
      <c r="B67" s="67">
        <v>0</v>
      </c>
      <c r="C67" s="68">
        <v>0</v>
      </c>
      <c r="D67" s="68">
        <v>0</v>
      </c>
      <c r="E67" s="68">
        <v>0</v>
      </c>
      <c r="F67" s="68" t="s">
        <v>206</v>
      </c>
      <c r="G67" s="69" t="s">
        <v>179</v>
      </c>
      <c r="H67" s="71" t="e">
        <v>#N/A</v>
      </c>
      <c r="I67" s="68" t="e">
        <v>#N/A</v>
      </c>
      <c r="J67" s="68" t="e">
        <v>#N/A</v>
      </c>
      <c r="K67" s="68" t="e">
        <v>#N/A</v>
      </c>
      <c r="L67" s="68" t="e">
        <v>#N/A</v>
      </c>
    </row>
    <row r="68" spans="2:12" ht="20.100000000000001" customHeight="1">
      <c r="B68" s="67">
        <v>0</v>
      </c>
      <c r="C68" s="68">
        <v>0</v>
      </c>
      <c r="D68" s="68">
        <v>0</v>
      </c>
      <c r="E68" s="68">
        <v>0</v>
      </c>
      <c r="F68" s="68" t="s">
        <v>206</v>
      </c>
      <c r="G68" s="69" t="s">
        <v>179</v>
      </c>
      <c r="H68" s="71" t="e">
        <v>#N/A</v>
      </c>
      <c r="I68" s="68" t="e">
        <v>#N/A</v>
      </c>
      <c r="J68" s="68" t="e">
        <v>#N/A</v>
      </c>
      <c r="K68" s="68" t="e">
        <v>#N/A</v>
      </c>
      <c r="L68" s="68" t="e">
        <v>#N/A</v>
      </c>
    </row>
    <row r="69" spans="2:12" ht="20.100000000000001" customHeight="1">
      <c r="B69" s="67">
        <v>0</v>
      </c>
      <c r="C69" s="68">
        <v>0</v>
      </c>
      <c r="D69" s="68">
        <v>0</v>
      </c>
      <c r="E69" s="68">
        <v>0</v>
      </c>
      <c r="F69" s="68" t="s">
        <v>206</v>
      </c>
      <c r="G69" s="69" t="s">
        <v>179</v>
      </c>
      <c r="H69" s="71" t="e">
        <v>#N/A</v>
      </c>
      <c r="I69" s="68" t="e">
        <v>#N/A</v>
      </c>
      <c r="J69" s="68" t="e">
        <v>#N/A</v>
      </c>
      <c r="K69" s="68" t="e">
        <v>#N/A</v>
      </c>
      <c r="L69" s="68" t="e">
        <v>#N/A</v>
      </c>
    </row>
    <row r="70" spans="2:12" ht="20.100000000000001" customHeight="1">
      <c r="B70" s="67">
        <v>0</v>
      </c>
      <c r="C70" s="68">
        <v>0</v>
      </c>
      <c r="D70" s="68">
        <v>0</v>
      </c>
      <c r="E70" s="68">
        <v>0</v>
      </c>
      <c r="F70" s="68" t="s">
        <v>206</v>
      </c>
      <c r="G70" s="69" t="s">
        <v>179</v>
      </c>
      <c r="H70" s="71" t="e">
        <v>#N/A</v>
      </c>
      <c r="I70" s="68" t="e">
        <v>#N/A</v>
      </c>
      <c r="J70" s="68" t="e">
        <v>#N/A</v>
      </c>
      <c r="K70" s="68" t="e">
        <v>#N/A</v>
      </c>
      <c r="L70" s="68" t="e">
        <v>#N/A</v>
      </c>
    </row>
    <row r="71" spans="2:12" ht="20.100000000000001" customHeight="1">
      <c r="B71" s="67">
        <v>0</v>
      </c>
      <c r="C71" s="68">
        <v>0</v>
      </c>
      <c r="D71" s="68">
        <v>0</v>
      </c>
      <c r="E71" s="68">
        <v>0</v>
      </c>
      <c r="F71" s="68" t="s">
        <v>206</v>
      </c>
      <c r="G71" s="69" t="s">
        <v>179</v>
      </c>
      <c r="H71" s="71" t="e">
        <v>#N/A</v>
      </c>
      <c r="I71" s="68" t="e">
        <v>#N/A</v>
      </c>
      <c r="J71" s="68" t="e">
        <v>#N/A</v>
      </c>
      <c r="K71" s="68" t="e">
        <v>#N/A</v>
      </c>
      <c r="L71" s="68" t="e">
        <v>#N/A</v>
      </c>
    </row>
    <row r="72" spans="2:12" ht="20.100000000000001" customHeight="1">
      <c r="B72" s="67">
        <v>0</v>
      </c>
      <c r="C72" s="68">
        <v>0</v>
      </c>
      <c r="D72" s="68">
        <v>0</v>
      </c>
      <c r="E72" s="68">
        <v>0</v>
      </c>
      <c r="F72" s="68" t="s">
        <v>206</v>
      </c>
      <c r="G72" s="69" t="s">
        <v>179</v>
      </c>
      <c r="H72" s="71" t="e">
        <v>#N/A</v>
      </c>
      <c r="I72" s="68" t="e">
        <v>#N/A</v>
      </c>
      <c r="J72" s="68" t="e">
        <v>#N/A</v>
      </c>
      <c r="K72" s="68" t="e">
        <v>#N/A</v>
      </c>
      <c r="L72" s="68" t="e">
        <v>#N/A</v>
      </c>
    </row>
    <row r="73" spans="2:12" ht="20.100000000000001" customHeight="1">
      <c r="B73" s="67">
        <v>0</v>
      </c>
      <c r="C73" s="68">
        <v>0</v>
      </c>
      <c r="D73" s="68">
        <v>0</v>
      </c>
      <c r="E73" s="68">
        <v>0</v>
      </c>
      <c r="F73" s="68" t="s">
        <v>206</v>
      </c>
      <c r="G73" s="69" t="s">
        <v>179</v>
      </c>
      <c r="H73" s="71" t="e">
        <v>#N/A</v>
      </c>
      <c r="I73" s="68" t="e">
        <v>#N/A</v>
      </c>
      <c r="J73" s="68" t="e">
        <v>#N/A</v>
      </c>
      <c r="K73" s="68" t="e">
        <v>#N/A</v>
      </c>
      <c r="L73" s="68" t="e">
        <v>#N/A</v>
      </c>
    </row>
    <row r="74" spans="2:12" ht="20.100000000000001" customHeight="1">
      <c r="B74" s="67">
        <v>0</v>
      </c>
      <c r="C74" s="68">
        <v>0</v>
      </c>
      <c r="D74" s="68">
        <v>0</v>
      </c>
      <c r="E74" s="68">
        <v>0</v>
      </c>
      <c r="F74" s="68" t="s">
        <v>206</v>
      </c>
      <c r="G74" s="69" t="s">
        <v>179</v>
      </c>
      <c r="H74" s="71" t="e">
        <v>#N/A</v>
      </c>
      <c r="I74" s="68" t="e">
        <v>#N/A</v>
      </c>
      <c r="J74" s="68" t="e">
        <v>#N/A</v>
      </c>
      <c r="K74" s="68" t="e">
        <v>#N/A</v>
      </c>
      <c r="L74" s="68" t="e">
        <v>#N/A</v>
      </c>
    </row>
    <row r="75" spans="2:12" ht="20.100000000000001" customHeight="1">
      <c r="B75" s="67">
        <v>0</v>
      </c>
      <c r="C75" s="68">
        <v>0</v>
      </c>
      <c r="D75" s="68">
        <v>0</v>
      </c>
      <c r="E75" s="68">
        <v>0</v>
      </c>
      <c r="F75" s="68" t="s">
        <v>206</v>
      </c>
      <c r="G75" s="69" t="s">
        <v>179</v>
      </c>
      <c r="H75" s="71" t="e">
        <v>#N/A</v>
      </c>
      <c r="I75" s="68" t="e">
        <v>#N/A</v>
      </c>
      <c r="J75" s="68" t="e">
        <v>#N/A</v>
      </c>
      <c r="K75" s="68" t="e">
        <v>#N/A</v>
      </c>
      <c r="L75" s="68" t="e">
        <v>#N/A</v>
      </c>
    </row>
    <row r="76" spans="2:12" ht="20.100000000000001" customHeight="1">
      <c r="B76" s="67">
        <v>0</v>
      </c>
      <c r="C76" s="68">
        <v>0</v>
      </c>
      <c r="D76" s="68">
        <v>0</v>
      </c>
      <c r="E76" s="68">
        <v>0</v>
      </c>
      <c r="F76" s="68" t="s">
        <v>206</v>
      </c>
      <c r="G76" s="69" t="s">
        <v>179</v>
      </c>
      <c r="H76" s="71" t="e">
        <v>#N/A</v>
      </c>
      <c r="I76" s="68" t="e">
        <v>#N/A</v>
      </c>
      <c r="J76" s="68" t="e">
        <v>#N/A</v>
      </c>
      <c r="K76" s="68" t="e">
        <v>#N/A</v>
      </c>
      <c r="L76" s="68" t="e">
        <v>#N/A</v>
      </c>
    </row>
    <row r="77" spans="2:12" ht="20.100000000000001" customHeight="1">
      <c r="B77" s="67">
        <v>0</v>
      </c>
      <c r="C77" s="68">
        <v>0</v>
      </c>
      <c r="D77" s="68">
        <v>0</v>
      </c>
      <c r="E77" s="68">
        <v>0</v>
      </c>
      <c r="F77" s="68" t="s">
        <v>206</v>
      </c>
      <c r="G77" s="69" t="s">
        <v>179</v>
      </c>
      <c r="H77" s="71" t="e">
        <v>#N/A</v>
      </c>
      <c r="I77" s="68" t="e">
        <v>#N/A</v>
      </c>
      <c r="J77" s="68" t="e">
        <v>#N/A</v>
      </c>
      <c r="K77" s="68" t="e">
        <v>#N/A</v>
      </c>
      <c r="L77" s="68" t="e">
        <v>#N/A</v>
      </c>
    </row>
    <row r="78" spans="2:12" ht="20.100000000000001" customHeight="1">
      <c r="B78" s="67">
        <v>0</v>
      </c>
      <c r="C78" s="68">
        <v>0</v>
      </c>
      <c r="D78" s="68">
        <v>0</v>
      </c>
      <c r="E78" s="68">
        <v>0</v>
      </c>
      <c r="F78" s="68" t="s">
        <v>206</v>
      </c>
      <c r="G78" s="69" t="s">
        <v>179</v>
      </c>
      <c r="H78" s="71" t="e">
        <v>#N/A</v>
      </c>
      <c r="I78" s="68" t="e">
        <v>#N/A</v>
      </c>
      <c r="J78" s="68" t="e">
        <v>#N/A</v>
      </c>
      <c r="K78" s="68" t="e">
        <v>#N/A</v>
      </c>
      <c r="L78" s="68" t="e">
        <v>#N/A</v>
      </c>
    </row>
    <row r="79" spans="2:12" ht="20.100000000000001" customHeight="1">
      <c r="B79" s="67">
        <v>0</v>
      </c>
      <c r="C79" s="68">
        <v>0</v>
      </c>
      <c r="D79" s="68">
        <v>0</v>
      </c>
      <c r="E79" s="68">
        <v>0</v>
      </c>
      <c r="F79" s="68" t="s">
        <v>206</v>
      </c>
      <c r="G79" s="69" t="s">
        <v>179</v>
      </c>
      <c r="H79" s="71" t="e">
        <v>#N/A</v>
      </c>
      <c r="I79" s="68" t="e">
        <v>#N/A</v>
      </c>
      <c r="J79" s="68" t="e">
        <v>#N/A</v>
      </c>
      <c r="K79" s="68" t="e">
        <v>#N/A</v>
      </c>
      <c r="L79" s="68" t="e">
        <v>#N/A</v>
      </c>
    </row>
    <row r="80" spans="2:12" ht="20.100000000000001" customHeight="1">
      <c r="B80" s="67">
        <v>0</v>
      </c>
      <c r="C80" s="68">
        <v>0</v>
      </c>
      <c r="D80" s="68">
        <v>0</v>
      </c>
      <c r="E80" s="68">
        <v>0</v>
      </c>
      <c r="F80" s="68" t="s">
        <v>206</v>
      </c>
      <c r="G80" s="69" t="s">
        <v>179</v>
      </c>
      <c r="H80" s="71" t="e">
        <v>#N/A</v>
      </c>
      <c r="I80" s="68" t="e">
        <v>#N/A</v>
      </c>
      <c r="J80" s="68" t="e">
        <v>#N/A</v>
      </c>
      <c r="K80" s="68" t="e">
        <v>#N/A</v>
      </c>
      <c r="L80" s="68" t="e">
        <v>#N/A</v>
      </c>
    </row>
    <row r="81" spans="2:12" ht="20.100000000000001" customHeight="1">
      <c r="B81" s="67">
        <v>0</v>
      </c>
      <c r="C81" s="68">
        <v>0</v>
      </c>
      <c r="D81" s="68">
        <v>0</v>
      </c>
      <c r="E81" s="68">
        <v>0</v>
      </c>
      <c r="F81" s="68" t="s">
        <v>206</v>
      </c>
      <c r="G81" s="69" t="s">
        <v>179</v>
      </c>
      <c r="H81" s="71" t="e">
        <v>#N/A</v>
      </c>
      <c r="I81" s="68" t="e">
        <v>#N/A</v>
      </c>
      <c r="J81" s="68" t="e">
        <v>#N/A</v>
      </c>
      <c r="K81" s="68" t="e">
        <v>#N/A</v>
      </c>
      <c r="L81" s="68" t="e">
        <v>#N/A</v>
      </c>
    </row>
    <row r="82" spans="2:12" ht="20.100000000000001" customHeight="1">
      <c r="B82" s="67">
        <v>0</v>
      </c>
      <c r="C82" s="68">
        <v>0</v>
      </c>
      <c r="D82" s="68">
        <v>0</v>
      </c>
      <c r="E82" s="68">
        <v>0</v>
      </c>
      <c r="F82" s="68" t="s">
        <v>206</v>
      </c>
      <c r="G82" s="69" t="s">
        <v>179</v>
      </c>
      <c r="H82" s="71" t="e">
        <v>#N/A</v>
      </c>
      <c r="I82" s="68" t="e">
        <v>#N/A</v>
      </c>
      <c r="J82" s="68" t="e">
        <v>#N/A</v>
      </c>
      <c r="K82" s="68" t="e">
        <v>#N/A</v>
      </c>
      <c r="L82" s="68" t="e">
        <v>#N/A</v>
      </c>
    </row>
    <row r="83" spans="2:12" ht="20.100000000000001" customHeight="1">
      <c r="B83" s="67">
        <v>0</v>
      </c>
      <c r="C83" s="68">
        <v>0</v>
      </c>
      <c r="D83" s="68">
        <v>0</v>
      </c>
      <c r="E83" s="68">
        <v>0</v>
      </c>
      <c r="F83" s="68" t="s">
        <v>206</v>
      </c>
      <c r="G83" s="69" t="s">
        <v>179</v>
      </c>
      <c r="H83" s="71" t="e">
        <v>#N/A</v>
      </c>
      <c r="I83" s="68" t="e">
        <v>#N/A</v>
      </c>
      <c r="J83" s="68" t="e">
        <v>#N/A</v>
      </c>
      <c r="K83" s="68" t="e">
        <v>#N/A</v>
      </c>
      <c r="L83" s="68" t="e">
        <v>#N/A</v>
      </c>
    </row>
    <row r="84" spans="2:12" ht="20.100000000000001" customHeight="1">
      <c r="B84" s="67">
        <v>0</v>
      </c>
      <c r="C84" s="68">
        <v>0</v>
      </c>
      <c r="D84" s="68">
        <v>0</v>
      </c>
      <c r="E84" s="68">
        <v>0</v>
      </c>
      <c r="F84" s="68" t="s">
        <v>206</v>
      </c>
      <c r="G84" s="69" t="s">
        <v>179</v>
      </c>
      <c r="H84" s="71" t="e">
        <v>#N/A</v>
      </c>
      <c r="I84" s="68" t="e">
        <v>#N/A</v>
      </c>
      <c r="J84" s="68" t="e">
        <v>#N/A</v>
      </c>
      <c r="K84" s="68" t="e">
        <v>#N/A</v>
      </c>
      <c r="L84" s="68" t="e">
        <v>#N/A</v>
      </c>
    </row>
    <row r="85" spans="2:12" ht="20.100000000000001" customHeight="1">
      <c r="B85" s="67">
        <v>0</v>
      </c>
      <c r="C85" s="68">
        <v>0</v>
      </c>
      <c r="D85" s="68">
        <v>0</v>
      </c>
      <c r="E85" s="68">
        <v>0</v>
      </c>
      <c r="F85" s="68">
        <v>0</v>
      </c>
      <c r="G85" s="69" t="s">
        <v>179</v>
      </c>
      <c r="H85" s="71" t="e">
        <v>#N/A</v>
      </c>
      <c r="I85" s="68" t="e">
        <v>#N/A</v>
      </c>
      <c r="J85" s="68" t="e">
        <v>#N/A</v>
      </c>
      <c r="K85" s="68" t="e">
        <v>#N/A</v>
      </c>
      <c r="L85" s="68" t="e">
        <v>#N/A</v>
      </c>
    </row>
    <row r="86" spans="2:12" ht="20.100000000000001" customHeight="1">
      <c r="B86" s="67">
        <v>0</v>
      </c>
      <c r="C86" s="68">
        <v>0</v>
      </c>
      <c r="D86" s="68">
        <v>0</v>
      </c>
      <c r="E86" s="68">
        <v>0</v>
      </c>
      <c r="F86" s="68">
        <v>0</v>
      </c>
      <c r="G86" s="69" t="s">
        <v>179</v>
      </c>
      <c r="H86" s="71" t="e">
        <v>#N/A</v>
      </c>
      <c r="I86" s="68" t="e">
        <v>#N/A</v>
      </c>
      <c r="J86" s="68" t="e">
        <v>#N/A</v>
      </c>
      <c r="K86" s="68" t="e">
        <v>#N/A</v>
      </c>
      <c r="L86" s="68" t="e">
        <v>#N/A</v>
      </c>
    </row>
    <row r="87" spans="2:12" ht="20.100000000000001" customHeight="1">
      <c r="B87" s="67">
        <v>0</v>
      </c>
      <c r="C87" s="68">
        <v>0</v>
      </c>
      <c r="D87" s="68">
        <v>0</v>
      </c>
      <c r="E87" s="68">
        <v>0</v>
      </c>
      <c r="F87" s="68">
        <v>0</v>
      </c>
      <c r="G87" s="69" t="s">
        <v>179</v>
      </c>
      <c r="H87" s="71" t="e">
        <v>#N/A</v>
      </c>
      <c r="I87" s="68" t="e">
        <v>#N/A</v>
      </c>
      <c r="J87" s="68" t="e">
        <v>#N/A</v>
      </c>
      <c r="K87" s="68" t="e">
        <v>#N/A</v>
      </c>
      <c r="L87" s="68" t="e">
        <v>#N/A</v>
      </c>
    </row>
    <row r="88" spans="2:12" ht="20.100000000000001" customHeight="1">
      <c r="B88" s="67">
        <v>0</v>
      </c>
      <c r="C88" s="68">
        <v>0</v>
      </c>
      <c r="D88" s="68">
        <v>0</v>
      </c>
      <c r="E88" s="68">
        <v>0</v>
      </c>
      <c r="F88" s="68">
        <v>0</v>
      </c>
      <c r="G88" s="69" t="s">
        <v>179</v>
      </c>
      <c r="H88" s="71" t="e">
        <v>#N/A</v>
      </c>
      <c r="I88" s="68" t="e">
        <v>#N/A</v>
      </c>
      <c r="J88" s="68" t="e">
        <v>#N/A</v>
      </c>
      <c r="K88" s="68" t="e">
        <v>#N/A</v>
      </c>
      <c r="L88" s="68" t="e">
        <v>#N/A</v>
      </c>
    </row>
    <row r="89" spans="2:12" ht="20.100000000000001" customHeight="1">
      <c r="B89" s="67">
        <v>0</v>
      </c>
      <c r="C89" s="68">
        <v>0</v>
      </c>
      <c r="D89" s="68">
        <v>0</v>
      </c>
      <c r="E89" s="68">
        <v>0</v>
      </c>
      <c r="F89" s="68">
        <v>0</v>
      </c>
      <c r="G89" s="69" t="s">
        <v>179</v>
      </c>
      <c r="H89" s="71" t="e">
        <v>#N/A</v>
      </c>
      <c r="I89" s="68" t="e">
        <v>#N/A</v>
      </c>
      <c r="J89" s="68" t="e">
        <v>#N/A</v>
      </c>
      <c r="K89" s="68" t="e">
        <v>#N/A</v>
      </c>
      <c r="L89" s="68" t="e">
        <v>#N/A</v>
      </c>
    </row>
    <row r="90" spans="2:12" ht="20.100000000000001" customHeight="1">
      <c r="B90" s="67">
        <v>0</v>
      </c>
      <c r="C90" s="68">
        <v>0</v>
      </c>
      <c r="D90" s="68">
        <v>0</v>
      </c>
      <c r="E90" s="68">
        <v>0</v>
      </c>
      <c r="F90" s="68">
        <v>0</v>
      </c>
      <c r="G90" s="69" t="s">
        <v>179</v>
      </c>
      <c r="H90" s="71" t="e">
        <v>#N/A</v>
      </c>
      <c r="I90" s="68" t="e">
        <v>#N/A</v>
      </c>
      <c r="J90" s="68" t="e">
        <v>#N/A</v>
      </c>
      <c r="K90" s="68" t="e">
        <v>#N/A</v>
      </c>
      <c r="L90" s="68" t="e">
        <v>#N/A</v>
      </c>
    </row>
  </sheetData>
  <autoFilter ref="M1:M126"/>
  <pageMargins left="0.7" right="0.7" top="0.75" bottom="0.75" header="0.3" footer="0.3"/>
  <pageSetup paperSize="0" scale="95" fitToHeight="0" orientation="landscape" r:id="rId1"/>
  <legacyDrawing r:id="rId2"/>
</worksheet>
</file>

<file path=xl/worksheets/sheet13.xml><?xml version="1.0" encoding="utf-8"?>
<worksheet xmlns="http://schemas.openxmlformats.org/spreadsheetml/2006/main" xmlns:r="http://schemas.openxmlformats.org/officeDocument/2006/relationships">
  <dimension ref="D3:F20"/>
  <sheetViews>
    <sheetView workbookViewId="0">
      <selection activeCell="F20" sqref="D3:F20"/>
    </sheetView>
  </sheetViews>
  <sheetFormatPr defaultRowHeight="12.75"/>
  <cols>
    <col min="4" max="4" width="26.25" bestFit="1" customWidth="1"/>
    <col min="5" max="5" width="17.375" bestFit="1" customWidth="1"/>
    <col min="6" max="6" width="17.625" bestFit="1" customWidth="1"/>
  </cols>
  <sheetData>
    <row r="3" spans="4:6">
      <c r="D3" t="s">
        <v>406</v>
      </c>
      <c r="E3" t="s">
        <v>403</v>
      </c>
      <c r="F3" t="s">
        <v>137</v>
      </c>
    </row>
    <row r="4" spans="4:6">
      <c r="D4" t="s">
        <v>406</v>
      </c>
      <c r="E4" t="s">
        <v>404</v>
      </c>
      <c r="F4" t="s">
        <v>192</v>
      </c>
    </row>
    <row r="5" spans="4:6">
      <c r="D5" t="s">
        <v>406</v>
      </c>
      <c r="E5" t="s">
        <v>405</v>
      </c>
      <c r="F5" t="s">
        <v>105</v>
      </c>
    </row>
    <row r="6" spans="4:6">
      <c r="D6" t="s">
        <v>407</v>
      </c>
      <c r="E6" t="s">
        <v>408</v>
      </c>
      <c r="F6" t="s">
        <v>107</v>
      </c>
    </row>
    <row r="7" spans="4:6">
      <c r="D7" t="s">
        <v>407</v>
      </c>
      <c r="E7" t="s">
        <v>409</v>
      </c>
      <c r="F7" t="s">
        <v>169</v>
      </c>
    </row>
    <row r="8" spans="4:6">
      <c r="D8" t="s">
        <v>407</v>
      </c>
      <c r="E8" t="s">
        <v>410</v>
      </c>
      <c r="F8" t="s">
        <v>264</v>
      </c>
    </row>
    <row r="9" spans="4:6">
      <c r="D9" t="s">
        <v>411</v>
      </c>
      <c r="E9" t="s">
        <v>412</v>
      </c>
      <c r="F9" t="s">
        <v>96</v>
      </c>
    </row>
    <row r="10" spans="4:6">
      <c r="D10" t="s">
        <v>411</v>
      </c>
      <c r="E10" t="s">
        <v>413</v>
      </c>
      <c r="F10" t="s">
        <v>169</v>
      </c>
    </row>
    <row r="11" spans="4:6">
      <c r="D11" t="s">
        <v>411</v>
      </c>
      <c r="E11" t="s">
        <v>414</v>
      </c>
      <c r="F11" t="s">
        <v>185</v>
      </c>
    </row>
    <row r="12" spans="4:6">
      <c r="D12" t="s">
        <v>415</v>
      </c>
      <c r="E12" t="s">
        <v>416</v>
      </c>
      <c r="F12" t="s">
        <v>99</v>
      </c>
    </row>
    <row r="13" spans="4:6">
      <c r="D13" t="s">
        <v>415</v>
      </c>
      <c r="E13" t="s">
        <v>417</v>
      </c>
      <c r="F13" t="s">
        <v>79</v>
      </c>
    </row>
    <row r="14" spans="4:6">
      <c r="D14" t="s">
        <v>415</v>
      </c>
      <c r="E14" t="s">
        <v>418</v>
      </c>
      <c r="F14" t="s">
        <v>185</v>
      </c>
    </row>
    <row r="15" spans="4:6">
      <c r="D15" t="s">
        <v>419</v>
      </c>
      <c r="E15" t="s">
        <v>420</v>
      </c>
      <c r="F15" t="s">
        <v>169</v>
      </c>
    </row>
    <row r="16" spans="4:6">
      <c r="D16" t="s">
        <v>419</v>
      </c>
      <c r="E16" t="s">
        <v>421</v>
      </c>
      <c r="F16" t="s">
        <v>98</v>
      </c>
    </row>
    <row r="17" spans="4:6">
      <c r="D17" t="s">
        <v>419</v>
      </c>
      <c r="E17" t="s">
        <v>422</v>
      </c>
      <c r="F17" t="s">
        <v>90</v>
      </c>
    </row>
    <row r="18" spans="4:6">
      <c r="D18" t="s">
        <v>423</v>
      </c>
      <c r="E18" t="s">
        <v>424</v>
      </c>
      <c r="F18" t="s">
        <v>170</v>
      </c>
    </row>
    <row r="19" spans="4:6">
      <c r="D19" t="s">
        <v>423</v>
      </c>
      <c r="E19" t="s">
        <v>425</v>
      </c>
      <c r="F19" t="s">
        <v>78</v>
      </c>
    </row>
    <row r="20" spans="4:6">
      <c r="D20" t="s">
        <v>423</v>
      </c>
      <c r="E20" t="s">
        <v>426</v>
      </c>
      <c r="F20" t="s">
        <v>266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Feuil4"/>
  <dimension ref="A1:A48"/>
  <sheetViews>
    <sheetView workbookViewId="0">
      <selection activeCell="A13" sqref="A13"/>
    </sheetView>
  </sheetViews>
  <sheetFormatPr defaultColWidth="11" defaultRowHeight="12.75"/>
  <cols>
    <col min="1" max="1" width="121.5" customWidth="1"/>
  </cols>
  <sheetData>
    <row r="1" spans="1:1" ht="18.75">
      <c r="A1" s="17" t="s">
        <v>21</v>
      </c>
    </row>
    <row r="2" spans="1:1" ht="18.75">
      <c r="A2" s="17" t="s">
        <v>28</v>
      </c>
    </row>
    <row r="3" spans="1:1" ht="13.5">
      <c r="A3" s="15"/>
    </row>
    <row r="4" spans="1:1" ht="15.75">
      <c r="A4" s="18" t="s">
        <v>47</v>
      </c>
    </row>
    <row r="5" spans="1:1" ht="31.5">
      <c r="A5" s="18" t="s">
        <v>48</v>
      </c>
    </row>
    <row r="6" spans="1:1" ht="16.5">
      <c r="A6" s="6"/>
    </row>
    <row r="7" spans="1:1" ht="16.5">
      <c r="A7" s="6" t="s">
        <v>22</v>
      </c>
    </row>
    <row r="8" spans="1:1" ht="32.25">
      <c r="A8" s="64" t="s">
        <v>49</v>
      </c>
    </row>
    <row r="9" spans="1:1" ht="52.5" customHeight="1">
      <c r="A9" s="64" t="s">
        <v>50</v>
      </c>
    </row>
    <row r="10" spans="1:1" ht="81.75" customHeight="1">
      <c r="A10" s="58" t="s">
        <v>51</v>
      </c>
    </row>
    <row r="11" spans="1:1" ht="63.75">
      <c r="A11" s="58" t="s">
        <v>52</v>
      </c>
    </row>
    <row r="12" spans="1:1" ht="80.25">
      <c r="A12" s="58" t="s">
        <v>402</v>
      </c>
    </row>
    <row r="13" spans="1:1" ht="79.5">
      <c r="A13" s="58" t="s">
        <v>60</v>
      </c>
    </row>
    <row r="14" spans="1:1" ht="32.25">
      <c r="A14" s="58" t="s">
        <v>53</v>
      </c>
    </row>
    <row r="15" spans="1:1" ht="15.75">
      <c r="A15" s="18"/>
    </row>
    <row r="16" spans="1:1" ht="15.75">
      <c r="A16" s="18"/>
    </row>
    <row r="17" spans="1:1" ht="15.75">
      <c r="A17" s="18"/>
    </row>
    <row r="18" spans="1:1" ht="15.75">
      <c r="A18" s="18"/>
    </row>
    <row r="19" spans="1:1" ht="15.75">
      <c r="A19" s="18"/>
    </row>
    <row r="20" spans="1:1" ht="16.5">
      <c r="A20" s="58" t="s">
        <v>26</v>
      </c>
    </row>
    <row r="21" spans="1:1" ht="15.75">
      <c r="A21" s="18" t="s">
        <v>29</v>
      </c>
    </row>
    <row r="22" spans="1:1" ht="15.75">
      <c r="A22" s="18" t="s">
        <v>30</v>
      </c>
    </row>
    <row r="23" spans="1:1" ht="15.75">
      <c r="A23" s="18" t="s">
        <v>31</v>
      </c>
    </row>
    <row r="24" spans="1:1" ht="15.75">
      <c r="A24" s="18" t="s">
        <v>32</v>
      </c>
    </row>
    <row r="25" spans="1:1" ht="15.75">
      <c r="A25" s="18" t="s">
        <v>33</v>
      </c>
    </row>
    <row r="26" spans="1:1" ht="15.75">
      <c r="A26" s="18" t="s">
        <v>34</v>
      </c>
    </row>
    <row r="27" spans="1:1" ht="15.75">
      <c r="A27" s="18"/>
    </row>
    <row r="28" spans="1:1" ht="15.75">
      <c r="A28" s="18"/>
    </row>
    <row r="29" spans="1:1" ht="15.75">
      <c r="A29" s="18"/>
    </row>
    <row r="30" spans="1:1" ht="15.75">
      <c r="A30" s="18"/>
    </row>
    <row r="31" spans="1:1" ht="15.75">
      <c r="A31" s="18"/>
    </row>
    <row r="32" spans="1:1" ht="15.75">
      <c r="A32" s="18"/>
    </row>
    <row r="33" spans="1:1" ht="15.75">
      <c r="A33" s="18"/>
    </row>
    <row r="34" spans="1:1" ht="15.75">
      <c r="A34" s="18"/>
    </row>
    <row r="35" spans="1:1" ht="15.75">
      <c r="A35" s="18"/>
    </row>
    <row r="36" spans="1:1" ht="15.75">
      <c r="A36" s="18"/>
    </row>
    <row r="37" spans="1:1" ht="15.75">
      <c r="A37" s="18"/>
    </row>
    <row r="38" spans="1:1" ht="15.75">
      <c r="A38" s="18"/>
    </row>
    <row r="39" spans="1:1" ht="15">
      <c r="A39" s="19"/>
    </row>
    <row r="40" spans="1:1" ht="15">
      <c r="A40" s="19"/>
    </row>
    <row r="41" spans="1:1" ht="15">
      <c r="A41" s="19"/>
    </row>
    <row r="42" spans="1:1" ht="15">
      <c r="A42" s="19"/>
    </row>
    <row r="43" spans="1:1" ht="15">
      <c r="A43" s="19"/>
    </row>
    <row r="44" spans="1:1" ht="15">
      <c r="A44" s="16"/>
    </row>
    <row r="45" spans="1:1" ht="15">
      <c r="A45" s="16"/>
    </row>
    <row r="46" spans="1:1" ht="15">
      <c r="A46" s="16"/>
    </row>
    <row r="47" spans="1:1" ht="15">
      <c r="A47" s="16"/>
    </row>
    <row r="48" spans="1:1" ht="15">
      <c r="A48" s="1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sheetPr codeName="Feuil3"/>
  <dimension ref="A2:C3"/>
  <sheetViews>
    <sheetView workbookViewId="0">
      <selection activeCell="B2" sqref="B2"/>
    </sheetView>
  </sheetViews>
  <sheetFormatPr defaultColWidth="11" defaultRowHeight="12.75"/>
  <cols>
    <col min="1" max="1" width="9.625" style="1" customWidth="1"/>
    <col min="2" max="2" width="15" customWidth="1"/>
    <col min="3" max="3" width="11" style="1" customWidth="1"/>
    <col min="4" max="4" width="16.375" customWidth="1"/>
  </cols>
  <sheetData>
    <row r="2" spans="2:2">
      <c r="B2" s="37" t="s">
        <v>210</v>
      </c>
    </row>
    <row r="3" spans="2:2">
      <c r="B3" s="37"/>
    </row>
  </sheetData>
  <sheetProtection formatCells="0" sort="0"/>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sheetPr codeName="Feuil2"/>
  <dimension ref="A1:D300"/>
  <sheetViews>
    <sheetView topLeftCell="A274" workbookViewId="0">
      <selection activeCell="B52" sqref="B52"/>
    </sheetView>
  </sheetViews>
  <sheetFormatPr defaultColWidth="11" defaultRowHeight="12.75"/>
  <cols>
    <col min="2" max="2" width="31.125" customWidth="1"/>
    <col min="3" max="3" width="11" style="2" customWidth="1"/>
  </cols>
  <sheetData>
    <row r="1" spans="1:4">
      <c r="A1">
        <v>1</v>
      </c>
      <c r="B1" s="65" t="s">
        <v>61</v>
      </c>
      <c r="C1" s="10"/>
      <c r="D1" s="11"/>
    </row>
    <row r="2" spans="1:4">
      <c r="A2">
        <v>2</v>
      </c>
      <c r="B2" t="s">
        <v>62</v>
      </c>
      <c r="C2" s="10"/>
      <c r="D2" s="11"/>
    </row>
    <row r="3" spans="1:4">
      <c r="A3">
        <v>3</v>
      </c>
      <c r="B3" s="65" t="s">
        <v>217</v>
      </c>
      <c r="C3" s="10"/>
      <c r="D3" s="11"/>
    </row>
    <row r="4" spans="1:4">
      <c r="A4">
        <v>4</v>
      </c>
      <c r="B4" t="s">
        <v>218</v>
      </c>
      <c r="C4" s="10"/>
      <c r="D4" s="11"/>
    </row>
    <row r="5" spans="1:4">
      <c r="A5">
        <v>5</v>
      </c>
      <c r="B5" s="65" t="s">
        <v>219</v>
      </c>
      <c r="C5" s="10"/>
      <c r="D5" s="11"/>
    </row>
    <row r="6" spans="1:4">
      <c r="A6">
        <v>6</v>
      </c>
      <c r="B6" t="s">
        <v>63</v>
      </c>
      <c r="C6" s="10"/>
      <c r="D6" s="11"/>
    </row>
    <row r="7" spans="1:4">
      <c r="A7">
        <v>7</v>
      </c>
      <c r="B7" t="s">
        <v>220</v>
      </c>
      <c r="C7" s="10"/>
      <c r="D7" s="11"/>
    </row>
    <row r="8" spans="1:4">
      <c r="A8">
        <v>8</v>
      </c>
      <c r="B8" s="65" t="s">
        <v>184</v>
      </c>
      <c r="C8" s="10"/>
      <c r="D8" s="11"/>
    </row>
    <row r="9" spans="1:4">
      <c r="A9">
        <v>9</v>
      </c>
      <c r="B9" s="65" t="s">
        <v>221</v>
      </c>
      <c r="C9" s="10"/>
      <c r="D9" s="11"/>
    </row>
    <row r="10" spans="1:4">
      <c r="A10">
        <v>10</v>
      </c>
      <c r="B10" t="s">
        <v>222</v>
      </c>
      <c r="C10" s="10"/>
      <c r="D10" s="11"/>
    </row>
    <row r="11" spans="1:4">
      <c r="A11">
        <v>11</v>
      </c>
      <c r="B11" t="s">
        <v>223</v>
      </c>
      <c r="C11" s="10"/>
      <c r="D11" s="11"/>
    </row>
    <row r="12" spans="1:4">
      <c r="A12">
        <v>12</v>
      </c>
      <c r="B12" t="s">
        <v>64</v>
      </c>
      <c r="C12" s="10"/>
      <c r="D12" s="11"/>
    </row>
    <row r="13" spans="1:4">
      <c r="A13">
        <v>13</v>
      </c>
      <c r="B13" t="s">
        <v>15</v>
      </c>
      <c r="C13" s="10"/>
      <c r="D13" s="11"/>
    </row>
    <row r="14" spans="1:4">
      <c r="A14">
        <v>14</v>
      </c>
      <c r="B14" t="s">
        <v>65</v>
      </c>
      <c r="C14" s="10"/>
      <c r="D14" s="11"/>
    </row>
    <row r="15" spans="1:4">
      <c r="A15">
        <v>15</v>
      </c>
      <c r="B15" t="s">
        <v>66</v>
      </c>
      <c r="C15" s="10"/>
      <c r="D15" s="11"/>
    </row>
    <row r="16" spans="1:4">
      <c r="A16">
        <v>16</v>
      </c>
      <c r="B16" t="s">
        <v>67</v>
      </c>
      <c r="C16" s="10"/>
      <c r="D16" s="11"/>
    </row>
    <row r="17" spans="1:4">
      <c r="A17">
        <v>17</v>
      </c>
      <c r="B17" s="65" t="s">
        <v>68</v>
      </c>
      <c r="C17" s="10"/>
      <c r="D17" s="11"/>
    </row>
    <row r="18" spans="1:4">
      <c r="A18">
        <v>18</v>
      </c>
      <c r="B18" s="65" t="s">
        <v>69</v>
      </c>
      <c r="C18" s="10"/>
      <c r="D18" s="11"/>
    </row>
    <row r="19" spans="1:4">
      <c r="A19">
        <v>19</v>
      </c>
      <c r="B19" s="65" t="s">
        <v>224</v>
      </c>
      <c r="C19" s="10"/>
      <c r="D19" s="11"/>
    </row>
    <row r="20" spans="1:4">
      <c r="A20">
        <v>20</v>
      </c>
      <c r="B20" t="s">
        <v>225</v>
      </c>
      <c r="C20" s="10"/>
      <c r="D20" s="11"/>
    </row>
    <row r="21" spans="1:4">
      <c r="A21">
        <v>21</v>
      </c>
      <c r="B21" s="65" t="s">
        <v>226</v>
      </c>
      <c r="C21" s="10"/>
      <c r="D21" s="11"/>
    </row>
    <row r="22" spans="1:4">
      <c r="A22">
        <v>22</v>
      </c>
      <c r="B22" s="65" t="s">
        <v>227</v>
      </c>
      <c r="C22" s="10"/>
      <c r="D22" s="11"/>
    </row>
    <row r="23" spans="1:4">
      <c r="A23">
        <v>23</v>
      </c>
      <c r="B23" t="s">
        <v>70</v>
      </c>
      <c r="C23" s="10"/>
      <c r="D23" s="11"/>
    </row>
    <row r="24" spans="1:4">
      <c r="A24">
        <v>24</v>
      </c>
      <c r="B24" t="s">
        <v>228</v>
      </c>
      <c r="C24" s="10"/>
      <c r="D24" s="11"/>
    </row>
    <row r="25" spans="1:4">
      <c r="A25">
        <v>25</v>
      </c>
      <c r="B25" t="s">
        <v>71</v>
      </c>
      <c r="C25" s="10"/>
      <c r="D25" s="11"/>
    </row>
    <row r="26" spans="1:4">
      <c r="A26">
        <v>26</v>
      </c>
      <c r="B26" t="s">
        <v>229</v>
      </c>
      <c r="C26" s="10"/>
      <c r="D26" s="11"/>
    </row>
    <row r="27" spans="1:4">
      <c r="A27">
        <v>27</v>
      </c>
      <c r="B27" t="s">
        <v>16</v>
      </c>
      <c r="C27" s="10"/>
      <c r="D27" s="11"/>
    </row>
    <row r="28" spans="1:4">
      <c r="A28">
        <v>28</v>
      </c>
      <c r="B28" t="s">
        <v>72</v>
      </c>
      <c r="C28" s="10"/>
      <c r="D28" s="11"/>
    </row>
    <row r="29" spans="1:4">
      <c r="A29">
        <v>29</v>
      </c>
      <c r="B29" s="65" t="s">
        <v>230</v>
      </c>
      <c r="C29" s="10"/>
      <c r="D29" s="11"/>
    </row>
    <row r="30" spans="1:4">
      <c r="A30">
        <v>30</v>
      </c>
      <c r="B30" t="s">
        <v>231</v>
      </c>
      <c r="C30" s="10"/>
      <c r="D30" s="11"/>
    </row>
    <row r="31" spans="1:4">
      <c r="A31">
        <v>31</v>
      </c>
      <c r="B31" t="s">
        <v>73</v>
      </c>
      <c r="C31" s="10"/>
      <c r="D31" s="11"/>
    </row>
    <row r="32" spans="1:4">
      <c r="A32">
        <v>32</v>
      </c>
      <c r="B32" t="s">
        <v>232</v>
      </c>
      <c r="C32" s="10"/>
      <c r="D32" s="11"/>
    </row>
    <row r="33" spans="1:4">
      <c r="A33">
        <v>33</v>
      </c>
      <c r="B33" t="s">
        <v>74</v>
      </c>
      <c r="C33" s="10"/>
      <c r="D33" s="11"/>
    </row>
    <row r="34" spans="1:4">
      <c r="A34">
        <v>34</v>
      </c>
      <c r="B34" t="s">
        <v>233</v>
      </c>
      <c r="C34" s="10"/>
      <c r="D34" s="11"/>
    </row>
    <row r="35" spans="1:4">
      <c r="A35">
        <v>35</v>
      </c>
      <c r="B35" t="s">
        <v>75</v>
      </c>
      <c r="C35" s="10"/>
      <c r="D35" s="11"/>
    </row>
    <row r="36" spans="1:4">
      <c r="A36">
        <v>36</v>
      </c>
      <c r="B36" t="s">
        <v>234</v>
      </c>
      <c r="C36" s="10"/>
      <c r="D36" s="11"/>
    </row>
    <row r="37" spans="1:4">
      <c r="A37">
        <v>37</v>
      </c>
      <c r="B37" s="65" t="s">
        <v>375</v>
      </c>
      <c r="C37" s="10"/>
      <c r="D37" s="11"/>
    </row>
    <row r="38" spans="1:4">
      <c r="A38">
        <v>38</v>
      </c>
      <c r="B38" t="s">
        <v>76</v>
      </c>
      <c r="C38" s="10"/>
      <c r="D38" s="11"/>
    </row>
    <row r="39" spans="1:4">
      <c r="A39">
        <v>39</v>
      </c>
      <c r="B39" t="s">
        <v>77</v>
      </c>
      <c r="C39" s="10"/>
      <c r="D39" s="11"/>
    </row>
    <row r="40" spans="1:4">
      <c r="A40">
        <v>40</v>
      </c>
      <c r="B40" t="s">
        <v>78</v>
      </c>
      <c r="C40" s="10"/>
      <c r="D40" s="11"/>
    </row>
    <row r="41" spans="1:4">
      <c r="A41">
        <v>41</v>
      </c>
      <c r="B41" s="65" t="s">
        <v>186</v>
      </c>
      <c r="C41" s="10"/>
      <c r="D41" s="11"/>
    </row>
    <row r="42" spans="1:4">
      <c r="A42">
        <v>42</v>
      </c>
      <c r="B42" t="s">
        <v>79</v>
      </c>
      <c r="C42" s="10"/>
      <c r="D42" s="11"/>
    </row>
    <row r="43" spans="1:4">
      <c r="A43">
        <v>43</v>
      </c>
      <c r="B43" s="65" t="s">
        <v>185</v>
      </c>
      <c r="C43" s="10"/>
      <c r="D43" s="11"/>
    </row>
    <row r="44" spans="1:4">
      <c r="A44">
        <v>44</v>
      </c>
      <c r="B44" t="s">
        <v>235</v>
      </c>
      <c r="C44" s="10"/>
      <c r="D44" s="11"/>
    </row>
    <row r="45" spans="1:4">
      <c r="A45">
        <v>45</v>
      </c>
      <c r="B45" t="s">
        <v>80</v>
      </c>
      <c r="C45" s="10"/>
      <c r="D45" s="11"/>
    </row>
    <row r="46" spans="1:4">
      <c r="A46">
        <v>46</v>
      </c>
      <c r="B46" s="65" t="s">
        <v>376</v>
      </c>
      <c r="C46" s="10"/>
      <c r="D46" s="11"/>
    </row>
    <row r="47" spans="1:4">
      <c r="A47">
        <v>47</v>
      </c>
      <c r="B47" t="s">
        <v>236</v>
      </c>
      <c r="C47" s="10"/>
      <c r="D47" s="11"/>
    </row>
    <row r="48" spans="1:4">
      <c r="A48">
        <v>48</v>
      </c>
      <c r="B48" t="s">
        <v>237</v>
      </c>
      <c r="C48" s="10"/>
      <c r="D48" s="11"/>
    </row>
    <row r="49" spans="1:4">
      <c r="A49">
        <v>49</v>
      </c>
      <c r="B49" t="s">
        <v>81</v>
      </c>
      <c r="C49" s="10"/>
      <c r="D49" s="11"/>
    </row>
    <row r="50" spans="1:4">
      <c r="A50">
        <v>50</v>
      </c>
      <c r="B50" t="s">
        <v>82</v>
      </c>
      <c r="C50" s="10"/>
      <c r="D50" s="11"/>
    </row>
    <row r="51" spans="1:4">
      <c r="A51">
        <v>51</v>
      </c>
      <c r="B51" s="65" t="s">
        <v>383</v>
      </c>
      <c r="C51" s="10"/>
      <c r="D51" s="11"/>
    </row>
    <row r="52" spans="1:4">
      <c r="A52">
        <v>52</v>
      </c>
      <c r="B52" t="s">
        <v>83</v>
      </c>
      <c r="C52" s="10"/>
      <c r="D52" s="11"/>
    </row>
    <row r="53" spans="1:4">
      <c r="A53">
        <v>53</v>
      </c>
      <c r="B53" t="s">
        <v>84</v>
      </c>
      <c r="C53" s="10"/>
      <c r="D53" s="11"/>
    </row>
    <row r="54" spans="1:4">
      <c r="A54">
        <v>54</v>
      </c>
      <c r="B54" t="s">
        <v>85</v>
      </c>
      <c r="C54" s="10"/>
      <c r="D54" s="11"/>
    </row>
    <row r="55" spans="1:4">
      <c r="A55">
        <v>55</v>
      </c>
      <c r="B55" t="s">
        <v>238</v>
      </c>
      <c r="C55" s="10"/>
      <c r="D55" s="11"/>
    </row>
    <row r="56" spans="1:4">
      <c r="A56">
        <v>56</v>
      </c>
      <c r="B56" t="s">
        <v>86</v>
      </c>
      <c r="C56" s="10"/>
      <c r="D56" s="11"/>
    </row>
    <row r="57" spans="1:4">
      <c r="A57">
        <v>57</v>
      </c>
      <c r="B57" t="s">
        <v>239</v>
      </c>
      <c r="C57" s="10"/>
      <c r="D57" s="11"/>
    </row>
    <row r="58" spans="1:4">
      <c r="A58">
        <v>58</v>
      </c>
      <c r="B58" t="s">
        <v>240</v>
      </c>
      <c r="C58" s="10"/>
      <c r="D58" s="11"/>
    </row>
    <row r="59" spans="1:4">
      <c r="A59">
        <v>59</v>
      </c>
      <c r="B59" s="65" t="s">
        <v>241</v>
      </c>
      <c r="C59" s="10"/>
      <c r="D59" s="11"/>
    </row>
    <row r="60" spans="1:4">
      <c r="A60">
        <v>60</v>
      </c>
      <c r="B60" t="s">
        <v>87</v>
      </c>
      <c r="C60" s="10"/>
      <c r="D60" s="11"/>
    </row>
    <row r="61" spans="1:4">
      <c r="A61">
        <v>61</v>
      </c>
      <c r="B61" t="s">
        <v>88</v>
      </c>
      <c r="C61" s="10"/>
      <c r="D61" s="11"/>
    </row>
    <row r="62" spans="1:4">
      <c r="A62">
        <v>62</v>
      </c>
      <c r="B62" t="s">
        <v>89</v>
      </c>
      <c r="C62" s="10"/>
      <c r="D62" s="11"/>
    </row>
    <row r="63" spans="1:4">
      <c r="A63">
        <v>63</v>
      </c>
      <c r="B63" t="s">
        <v>90</v>
      </c>
      <c r="C63" s="10"/>
      <c r="D63" s="11"/>
    </row>
    <row r="64" spans="1:4">
      <c r="A64">
        <v>64</v>
      </c>
      <c r="B64" t="s">
        <v>242</v>
      </c>
      <c r="C64" s="10"/>
      <c r="D64" s="11"/>
    </row>
    <row r="65" spans="1:4">
      <c r="A65">
        <v>65</v>
      </c>
      <c r="B65" t="s">
        <v>91</v>
      </c>
      <c r="C65" s="10"/>
      <c r="D65" s="11"/>
    </row>
    <row r="66" spans="1:4">
      <c r="A66">
        <v>66</v>
      </c>
      <c r="B66" t="s">
        <v>92</v>
      </c>
      <c r="C66" s="10"/>
      <c r="D66" s="11"/>
    </row>
    <row r="67" spans="1:4">
      <c r="A67">
        <v>67</v>
      </c>
      <c r="B67" t="s">
        <v>243</v>
      </c>
      <c r="C67" s="10"/>
      <c r="D67" s="11"/>
    </row>
    <row r="68" spans="1:4">
      <c r="A68">
        <v>68</v>
      </c>
      <c r="B68" t="s">
        <v>244</v>
      </c>
      <c r="C68" s="10"/>
      <c r="D68" s="11"/>
    </row>
    <row r="69" spans="1:4">
      <c r="A69">
        <v>69</v>
      </c>
      <c r="B69" t="s">
        <v>93</v>
      </c>
      <c r="C69" s="10"/>
      <c r="D69" s="11"/>
    </row>
    <row r="70" spans="1:4">
      <c r="A70">
        <v>70</v>
      </c>
      <c r="B70" t="s">
        <v>94</v>
      </c>
      <c r="C70" s="10"/>
      <c r="D70" s="11"/>
    </row>
    <row r="71" spans="1:4">
      <c r="A71">
        <v>71</v>
      </c>
      <c r="B71" t="s">
        <v>245</v>
      </c>
      <c r="C71" s="10"/>
      <c r="D71" s="11"/>
    </row>
    <row r="72" spans="1:4">
      <c r="A72">
        <v>72</v>
      </c>
      <c r="B72" t="s">
        <v>246</v>
      </c>
      <c r="C72" s="10"/>
      <c r="D72" s="11"/>
    </row>
    <row r="73" spans="1:4">
      <c r="A73">
        <v>73</v>
      </c>
      <c r="B73" t="s">
        <v>247</v>
      </c>
      <c r="C73" s="10"/>
      <c r="D73" s="11"/>
    </row>
    <row r="74" spans="1:4">
      <c r="A74">
        <v>74</v>
      </c>
      <c r="B74" t="s">
        <v>248</v>
      </c>
      <c r="C74" s="10"/>
      <c r="D74" s="11"/>
    </row>
    <row r="75" spans="1:4">
      <c r="A75">
        <v>75</v>
      </c>
      <c r="B75" t="s">
        <v>95</v>
      </c>
      <c r="C75" s="10"/>
      <c r="D75" s="11"/>
    </row>
    <row r="76" spans="1:4">
      <c r="A76">
        <v>76</v>
      </c>
      <c r="B76" t="s">
        <v>96</v>
      </c>
      <c r="C76" s="10"/>
      <c r="D76" s="11"/>
    </row>
    <row r="77" spans="1:4">
      <c r="A77">
        <v>77</v>
      </c>
      <c r="B77" t="s">
        <v>249</v>
      </c>
      <c r="C77" s="10"/>
      <c r="D77" s="11"/>
    </row>
    <row r="78" spans="1:4">
      <c r="A78">
        <v>78</v>
      </c>
      <c r="B78" t="s">
        <v>97</v>
      </c>
      <c r="C78" s="10"/>
      <c r="D78" s="11"/>
    </row>
    <row r="79" spans="1:4">
      <c r="A79">
        <v>79</v>
      </c>
      <c r="B79" t="s">
        <v>98</v>
      </c>
      <c r="C79" s="10"/>
      <c r="D79" s="11"/>
    </row>
    <row r="80" spans="1:4">
      <c r="A80">
        <v>80</v>
      </c>
      <c r="B80" t="s">
        <v>250</v>
      </c>
      <c r="C80" s="10"/>
      <c r="D80" s="11"/>
    </row>
    <row r="81" spans="1:4">
      <c r="A81">
        <v>81</v>
      </c>
      <c r="B81" t="s">
        <v>251</v>
      </c>
      <c r="C81" s="10"/>
      <c r="D81" s="11"/>
    </row>
    <row r="82" spans="1:4">
      <c r="A82">
        <v>82</v>
      </c>
      <c r="B82" t="s">
        <v>252</v>
      </c>
      <c r="C82" s="10"/>
      <c r="D82" s="11"/>
    </row>
    <row r="83" spans="1:4">
      <c r="A83">
        <v>83</v>
      </c>
      <c r="B83" t="s">
        <v>99</v>
      </c>
      <c r="C83" s="10"/>
      <c r="D83" s="11"/>
    </row>
    <row r="84" spans="1:4">
      <c r="A84">
        <v>84</v>
      </c>
      <c r="B84" t="s">
        <v>253</v>
      </c>
      <c r="C84" s="10"/>
      <c r="D84" s="11"/>
    </row>
    <row r="85" spans="1:4">
      <c r="A85">
        <v>85</v>
      </c>
      <c r="B85" t="s">
        <v>100</v>
      </c>
      <c r="C85" s="10"/>
      <c r="D85" s="11"/>
    </row>
    <row r="86" spans="1:4">
      <c r="A86">
        <v>86</v>
      </c>
      <c r="B86" t="s">
        <v>254</v>
      </c>
      <c r="C86" s="10"/>
      <c r="D86" s="11"/>
    </row>
    <row r="87" spans="1:4">
      <c r="A87">
        <v>87</v>
      </c>
      <c r="B87" t="s">
        <v>255</v>
      </c>
      <c r="C87" s="10"/>
      <c r="D87" s="11"/>
    </row>
    <row r="88" spans="1:4">
      <c r="A88">
        <v>88</v>
      </c>
      <c r="B88" t="s">
        <v>101</v>
      </c>
      <c r="C88" s="10"/>
      <c r="D88" s="11"/>
    </row>
    <row r="89" spans="1:4">
      <c r="A89">
        <v>89</v>
      </c>
      <c r="B89" t="s">
        <v>102</v>
      </c>
      <c r="C89" s="10"/>
      <c r="D89" s="11"/>
    </row>
    <row r="90" spans="1:4">
      <c r="A90">
        <v>90</v>
      </c>
      <c r="B90" t="s">
        <v>103</v>
      </c>
      <c r="C90" s="10"/>
      <c r="D90" s="11"/>
    </row>
    <row r="91" spans="1:4">
      <c r="A91">
        <v>91</v>
      </c>
      <c r="B91" t="s">
        <v>256</v>
      </c>
      <c r="C91" s="10"/>
      <c r="D91" s="11"/>
    </row>
    <row r="92" spans="1:4">
      <c r="A92">
        <v>92</v>
      </c>
      <c r="B92" t="s">
        <v>257</v>
      </c>
      <c r="C92" s="10"/>
      <c r="D92" s="11"/>
    </row>
    <row r="93" spans="1:4">
      <c r="A93">
        <v>93</v>
      </c>
      <c r="B93" t="s">
        <v>258</v>
      </c>
      <c r="C93" s="10"/>
      <c r="D93" s="11"/>
    </row>
    <row r="94" spans="1:4">
      <c r="A94">
        <v>94</v>
      </c>
      <c r="B94" t="s">
        <v>259</v>
      </c>
      <c r="C94" s="10"/>
      <c r="D94" s="11"/>
    </row>
    <row r="95" spans="1:4">
      <c r="A95">
        <v>95</v>
      </c>
      <c r="B95" t="s">
        <v>260</v>
      </c>
      <c r="C95" s="10"/>
      <c r="D95" s="11"/>
    </row>
    <row r="96" spans="1:4">
      <c r="A96">
        <v>96</v>
      </c>
      <c r="B96" s="65" t="s">
        <v>261</v>
      </c>
      <c r="C96" s="10"/>
      <c r="D96" s="11"/>
    </row>
    <row r="97" spans="1:4">
      <c r="A97">
        <v>97</v>
      </c>
      <c r="B97" t="s">
        <v>262</v>
      </c>
      <c r="C97" s="10"/>
      <c r="D97" s="11"/>
    </row>
    <row r="98" spans="1:4">
      <c r="A98">
        <v>98</v>
      </c>
      <c r="B98" t="s">
        <v>104</v>
      </c>
      <c r="C98" s="10"/>
      <c r="D98" s="11"/>
    </row>
    <row r="99" spans="1:4">
      <c r="A99">
        <v>99</v>
      </c>
      <c r="B99" s="65" t="s">
        <v>377</v>
      </c>
      <c r="C99" s="10"/>
      <c r="D99" s="11"/>
    </row>
    <row r="100" spans="1:4">
      <c r="A100">
        <v>100</v>
      </c>
      <c r="B100" s="65" t="s">
        <v>382</v>
      </c>
      <c r="C100" s="10"/>
      <c r="D100" s="11"/>
    </row>
    <row r="101" spans="1:4">
      <c r="A101">
        <v>101</v>
      </c>
      <c r="B101" t="s">
        <v>263</v>
      </c>
      <c r="C101" s="10"/>
      <c r="D101" s="11"/>
    </row>
    <row r="102" spans="1:4">
      <c r="A102">
        <v>102</v>
      </c>
      <c r="B102" t="s">
        <v>105</v>
      </c>
      <c r="C102" s="10"/>
      <c r="D102" s="11"/>
    </row>
    <row r="103" spans="1:4">
      <c r="A103">
        <v>103</v>
      </c>
      <c r="B103" t="s">
        <v>264</v>
      </c>
      <c r="C103" s="10"/>
      <c r="D103" s="11"/>
    </row>
    <row r="104" spans="1:4">
      <c r="A104">
        <v>104</v>
      </c>
      <c r="B104" t="s">
        <v>265</v>
      </c>
      <c r="C104" s="10"/>
      <c r="D104" s="11"/>
    </row>
    <row r="105" spans="1:4">
      <c r="A105">
        <v>105</v>
      </c>
      <c r="B105" t="s">
        <v>266</v>
      </c>
      <c r="C105" s="10"/>
      <c r="D105" s="11"/>
    </row>
    <row r="106" spans="1:4">
      <c r="A106">
        <v>106</v>
      </c>
      <c r="B106" t="s">
        <v>106</v>
      </c>
      <c r="C106" s="10"/>
      <c r="D106" s="11"/>
    </row>
    <row r="107" spans="1:4">
      <c r="A107">
        <v>107</v>
      </c>
      <c r="B107" t="s">
        <v>107</v>
      </c>
      <c r="C107" s="10"/>
      <c r="D107" s="11"/>
    </row>
    <row r="108" spans="1:4">
      <c r="A108">
        <v>108</v>
      </c>
      <c r="B108" t="s">
        <v>267</v>
      </c>
      <c r="C108" s="10"/>
      <c r="D108" s="11"/>
    </row>
    <row r="109" spans="1:4">
      <c r="A109">
        <v>109</v>
      </c>
      <c r="B109" t="s">
        <v>108</v>
      </c>
      <c r="C109" s="10"/>
      <c r="D109" s="11"/>
    </row>
    <row r="110" spans="1:4">
      <c r="A110">
        <v>110</v>
      </c>
      <c r="B110" s="65" t="s">
        <v>17</v>
      </c>
      <c r="C110" s="10"/>
      <c r="D110" s="11"/>
    </row>
    <row r="111" spans="1:4">
      <c r="A111">
        <v>111</v>
      </c>
      <c r="B111" t="s">
        <v>268</v>
      </c>
      <c r="C111" s="10"/>
      <c r="D111" s="11"/>
    </row>
    <row r="112" spans="1:4">
      <c r="A112">
        <v>112</v>
      </c>
      <c r="B112" t="s">
        <v>269</v>
      </c>
      <c r="C112" s="10"/>
      <c r="D112" s="11"/>
    </row>
    <row r="113" spans="1:4">
      <c r="A113">
        <v>113</v>
      </c>
      <c r="B113" s="65" t="s">
        <v>270</v>
      </c>
      <c r="C113" s="10"/>
      <c r="D113" s="11"/>
    </row>
    <row r="114" spans="1:4">
      <c r="A114">
        <v>114</v>
      </c>
      <c r="B114" s="65" t="s">
        <v>271</v>
      </c>
      <c r="C114" s="10"/>
      <c r="D114" s="11"/>
    </row>
    <row r="115" spans="1:4">
      <c r="A115">
        <v>115</v>
      </c>
      <c r="B115" t="s">
        <v>272</v>
      </c>
      <c r="C115" s="10"/>
      <c r="D115" s="11"/>
    </row>
    <row r="116" spans="1:4">
      <c r="A116">
        <v>116</v>
      </c>
      <c r="B116" t="s">
        <v>110</v>
      </c>
      <c r="C116" s="10"/>
      <c r="D116" s="11"/>
    </row>
    <row r="117" spans="1:4">
      <c r="A117">
        <v>117</v>
      </c>
      <c r="B117" t="s">
        <v>273</v>
      </c>
      <c r="C117" s="10"/>
      <c r="D117" s="11"/>
    </row>
    <row r="118" spans="1:4">
      <c r="A118">
        <v>118</v>
      </c>
      <c r="B118" t="s">
        <v>111</v>
      </c>
      <c r="C118" s="10"/>
      <c r="D118" s="11"/>
    </row>
    <row r="119" spans="1:4">
      <c r="A119">
        <v>119</v>
      </c>
      <c r="B119" s="65" t="s">
        <v>378</v>
      </c>
      <c r="C119" s="10"/>
      <c r="D119" s="11"/>
    </row>
    <row r="120" spans="1:4">
      <c r="A120">
        <v>120</v>
      </c>
      <c r="B120" t="s">
        <v>112</v>
      </c>
      <c r="C120" s="10"/>
      <c r="D120" s="11"/>
    </row>
    <row r="121" spans="1:4">
      <c r="A121">
        <v>121</v>
      </c>
      <c r="B121" t="s">
        <v>113</v>
      </c>
      <c r="C121" s="10"/>
      <c r="D121" s="11"/>
    </row>
    <row r="122" spans="1:4">
      <c r="A122">
        <v>122</v>
      </c>
      <c r="B122" t="s">
        <v>274</v>
      </c>
      <c r="C122" s="10"/>
      <c r="D122" s="11"/>
    </row>
    <row r="123" spans="1:4">
      <c r="A123">
        <v>123</v>
      </c>
      <c r="B123" t="s">
        <v>114</v>
      </c>
      <c r="C123" s="10"/>
      <c r="D123" s="11"/>
    </row>
    <row r="124" spans="1:4">
      <c r="A124">
        <v>124</v>
      </c>
      <c r="B124" t="s">
        <v>115</v>
      </c>
      <c r="C124" s="10"/>
      <c r="D124" s="11"/>
    </row>
    <row r="125" spans="1:4">
      <c r="A125">
        <v>125</v>
      </c>
      <c r="B125" t="s">
        <v>275</v>
      </c>
      <c r="C125" s="10"/>
      <c r="D125" s="11"/>
    </row>
    <row r="126" spans="1:4">
      <c r="A126">
        <v>126</v>
      </c>
      <c r="B126" t="s">
        <v>116</v>
      </c>
      <c r="C126" s="10"/>
      <c r="D126" s="11"/>
    </row>
    <row r="127" spans="1:4">
      <c r="A127">
        <v>127</v>
      </c>
      <c r="B127" t="s">
        <v>117</v>
      </c>
      <c r="C127" s="10"/>
      <c r="D127" s="11"/>
    </row>
    <row r="128" spans="1:4">
      <c r="A128">
        <v>128</v>
      </c>
      <c r="B128" t="s">
        <v>276</v>
      </c>
      <c r="C128" s="10"/>
      <c r="D128" s="11"/>
    </row>
    <row r="129" spans="1:4">
      <c r="A129">
        <v>129</v>
      </c>
      <c r="B129" t="s">
        <v>118</v>
      </c>
      <c r="C129" s="10"/>
      <c r="D129" s="11"/>
    </row>
    <row r="130" spans="1:4">
      <c r="A130">
        <v>130</v>
      </c>
      <c r="B130" t="s">
        <v>119</v>
      </c>
      <c r="C130" s="10"/>
      <c r="D130" s="11"/>
    </row>
    <row r="131" spans="1:4">
      <c r="A131">
        <v>131</v>
      </c>
      <c r="B131" t="s">
        <v>120</v>
      </c>
      <c r="C131" s="10"/>
      <c r="D131" s="11"/>
    </row>
    <row r="132" spans="1:4">
      <c r="A132">
        <v>132</v>
      </c>
      <c r="B132" t="s">
        <v>121</v>
      </c>
      <c r="C132" s="10"/>
      <c r="D132" s="11"/>
    </row>
    <row r="133" spans="1:4">
      <c r="A133">
        <v>133</v>
      </c>
      <c r="B133" t="s">
        <v>122</v>
      </c>
      <c r="C133" s="10"/>
      <c r="D133" s="11"/>
    </row>
    <row r="134" spans="1:4">
      <c r="A134">
        <v>134</v>
      </c>
      <c r="B134" t="s">
        <v>123</v>
      </c>
      <c r="C134" s="10"/>
      <c r="D134" s="11"/>
    </row>
    <row r="135" spans="1:4">
      <c r="A135">
        <v>135</v>
      </c>
      <c r="B135" t="s">
        <v>124</v>
      </c>
      <c r="C135" s="10"/>
      <c r="D135" s="11"/>
    </row>
    <row r="136" spans="1:4">
      <c r="A136">
        <v>136</v>
      </c>
      <c r="B136" s="65" t="s">
        <v>211</v>
      </c>
      <c r="C136" s="10"/>
      <c r="D136" s="11"/>
    </row>
    <row r="137" spans="1:4">
      <c r="A137">
        <v>137</v>
      </c>
      <c r="B137" s="65" t="s">
        <v>277</v>
      </c>
    </row>
    <row r="138" spans="1:4">
      <c r="A138">
        <v>138</v>
      </c>
      <c r="B138" s="65" t="s">
        <v>278</v>
      </c>
    </row>
    <row r="139" spans="1:4">
      <c r="A139">
        <v>139</v>
      </c>
      <c r="B139" s="65" t="s">
        <v>379</v>
      </c>
    </row>
    <row r="140" spans="1:4">
      <c r="A140">
        <v>140</v>
      </c>
      <c r="B140" t="s">
        <v>279</v>
      </c>
    </row>
    <row r="141" spans="1:4">
      <c r="A141">
        <v>141</v>
      </c>
      <c r="B141" t="s">
        <v>280</v>
      </c>
    </row>
    <row r="142" spans="1:4">
      <c r="A142">
        <v>142</v>
      </c>
      <c r="B142" t="s">
        <v>109</v>
      </c>
    </row>
    <row r="143" spans="1:4">
      <c r="A143">
        <v>143</v>
      </c>
      <c r="B143" s="65" t="s">
        <v>281</v>
      </c>
    </row>
    <row r="144" spans="1:4">
      <c r="A144">
        <v>144</v>
      </c>
      <c r="B144" t="s">
        <v>282</v>
      </c>
    </row>
    <row r="145" spans="1:2">
      <c r="A145">
        <v>145</v>
      </c>
      <c r="B145" s="65" t="s">
        <v>283</v>
      </c>
    </row>
    <row r="146" spans="1:2">
      <c r="A146">
        <v>146</v>
      </c>
      <c r="B146" s="65" t="s">
        <v>284</v>
      </c>
    </row>
    <row r="147" spans="1:2">
      <c r="A147">
        <v>147</v>
      </c>
      <c r="B147" t="s">
        <v>285</v>
      </c>
    </row>
    <row r="148" spans="1:2">
      <c r="A148">
        <v>148</v>
      </c>
      <c r="B148" t="s">
        <v>286</v>
      </c>
    </row>
    <row r="149" spans="1:2">
      <c r="A149">
        <v>149</v>
      </c>
      <c r="B149" t="s">
        <v>287</v>
      </c>
    </row>
    <row r="150" spans="1:2">
      <c r="A150">
        <v>150</v>
      </c>
      <c r="B150" t="s">
        <v>125</v>
      </c>
    </row>
    <row r="151" spans="1:2">
      <c r="A151">
        <v>151</v>
      </c>
      <c r="B151" t="s">
        <v>288</v>
      </c>
    </row>
    <row r="152" spans="1:2">
      <c r="A152">
        <v>152</v>
      </c>
      <c r="B152" t="s">
        <v>289</v>
      </c>
    </row>
    <row r="153" spans="1:2">
      <c r="A153">
        <v>153</v>
      </c>
      <c r="B153" t="s">
        <v>290</v>
      </c>
    </row>
    <row r="154" spans="1:2">
      <c r="A154">
        <v>154</v>
      </c>
      <c r="B154" t="s">
        <v>291</v>
      </c>
    </row>
    <row r="155" spans="1:2">
      <c r="A155">
        <v>155</v>
      </c>
      <c r="B155" t="s">
        <v>292</v>
      </c>
    </row>
    <row r="156" spans="1:2">
      <c r="A156">
        <v>156</v>
      </c>
      <c r="B156" t="s">
        <v>293</v>
      </c>
    </row>
    <row r="157" spans="1:2">
      <c r="A157">
        <v>157</v>
      </c>
      <c r="B157" t="s">
        <v>294</v>
      </c>
    </row>
    <row r="158" spans="1:2">
      <c r="A158">
        <v>158</v>
      </c>
      <c r="B158" t="s">
        <v>295</v>
      </c>
    </row>
    <row r="159" spans="1:2">
      <c r="A159">
        <v>159</v>
      </c>
      <c r="B159" t="s">
        <v>296</v>
      </c>
    </row>
    <row r="160" spans="1:2">
      <c r="A160">
        <v>160</v>
      </c>
      <c r="B160" t="s">
        <v>297</v>
      </c>
    </row>
    <row r="161" spans="1:2">
      <c r="A161">
        <v>161</v>
      </c>
      <c r="B161" t="s">
        <v>298</v>
      </c>
    </row>
    <row r="162" spans="1:2">
      <c r="A162">
        <v>162</v>
      </c>
      <c r="B162" t="s">
        <v>127</v>
      </c>
    </row>
    <row r="163" spans="1:2">
      <c r="A163">
        <v>163</v>
      </c>
      <c r="B163" s="65" t="s">
        <v>299</v>
      </c>
    </row>
    <row r="164" spans="1:2">
      <c r="A164">
        <v>164</v>
      </c>
      <c r="B164" t="s">
        <v>300</v>
      </c>
    </row>
    <row r="165" spans="1:2">
      <c r="A165">
        <v>165</v>
      </c>
      <c r="B165" t="s">
        <v>301</v>
      </c>
    </row>
    <row r="166" spans="1:2">
      <c r="A166">
        <v>166</v>
      </c>
      <c r="B166" t="s">
        <v>128</v>
      </c>
    </row>
    <row r="167" spans="1:2">
      <c r="A167">
        <v>167</v>
      </c>
      <c r="B167" t="s">
        <v>18</v>
      </c>
    </row>
    <row r="168" spans="1:2">
      <c r="A168">
        <v>168</v>
      </c>
      <c r="B168" s="65" t="s">
        <v>129</v>
      </c>
    </row>
    <row r="169" spans="1:2">
      <c r="A169">
        <v>169</v>
      </c>
      <c r="B169" s="65" t="s">
        <v>302</v>
      </c>
    </row>
    <row r="170" spans="1:2">
      <c r="A170">
        <v>170</v>
      </c>
      <c r="B170" t="s">
        <v>303</v>
      </c>
    </row>
    <row r="171" spans="1:2">
      <c r="A171">
        <v>171</v>
      </c>
      <c r="B171" t="s">
        <v>304</v>
      </c>
    </row>
    <row r="172" spans="1:2">
      <c r="A172">
        <v>172</v>
      </c>
      <c r="B172" s="65" t="s">
        <v>130</v>
      </c>
    </row>
    <row r="173" spans="1:2">
      <c r="A173">
        <v>173</v>
      </c>
      <c r="B173" t="s">
        <v>305</v>
      </c>
    </row>
    <row r="174" spans="1:2">
      <c r="A174">
        <v>174</v>
      </c>
      <c r="B174" t="s">
        <v>306</v>
      </c>
    </row>
    <row r="175" spans="1:2">
      <c r="A175">
        <v>175</v>
      </c>
      <c r="B175" s="65" t="s">
        <v>380</v>
      </c>
    </row>
    <row r="176" spans="1:2">
      <c r="A176">
        <v>176</v>
      </c>
      <c r="B176" t="s">
        <v>307</v>
      </c>
    </row>
    <row r="177" spans="1:2">
      <c r="A177">
        <v>177</v>
      </c>
      <c r="B177" t="s">
        <v>308</v>
      </c>
    </row>
    <row r="178" spans="1:2">
      <c r="A178">
        <v>178</v>
      </c>
      <c r="B178" t="s">
        <v>309</v>
      </c>
    </row>
    <row r="179" spans="1:2">
      <c r="A179">
        <v>179</v>
      </c>
      <c r="B179" t="s">
        <v>310</v>
      </c>
    </row>
    <row r="180" spans="1:2">
      <c r="A180">
        <v>180</v>
      </c>
      <c r="B180" t="s">
        <v>131</v>
      </c>
    </row>
    <row r="181" spans="1:2">
      <c r="A181">
        <v>181</v>
      </c>
      <c r="B181" t="s">
        <v>311</v>
      </c>
    </row>
    <row r="182" spans="1:2">
      <c r="A182">
        <v>182</v>
      </c>
      <c r="B182" s="65" t="s">
        <v>187</v>
      </c>
    </row>
    <row r="183" spans="1:2">
      <c r="A183">
        <v>183</v>
      </c>
      <c r="B183" t="s">
        <v>132</v>
      </c>
    </row>
    <row r="184" spans="1:2">
      <c r="A184">
        <v>184</v>
      </c>
      <c r="B184" t="s">
        <v>133</v>
      </c>
    </row>
    <row r="185" spans="1:2">
      <c r="A185">
        <v>185</v>
      </c>
      <c r="B185" t="s">
        <v>312</v>
      </c>
    </row>
    <row r="186" spans="1:2">
      <c r="A186">
        <v>186</v>
      </c>
      <c r="B186" t="s">
        <v>313</v>
      </c>
    </row>
    <row r="187" spans="1:2">
      <c r="A187">
        <v>187</v>
      </c>
      <c r="B187" t="s">
        <v>314</v>
      </c>
    </row>
    <row r="188" spans="1:2">
      <c r="A188">
        <v>188</v>
      </c>
      <c r="B188" t="s">
        <v>315</v>
      </c>
    </row>
    <row r="189" spans="1:2">
      <c r="A189">
        <v>189</v>
      </c>
      <c r="B189" s="65" t="s">
        <v>134</v>
      </c>
    </row>
    <row r="190" spans="1:2">
      <c r="A190">
        <v>190</v>
      </c>
      <c r="B190" t="s">
        <v>126</v>
      </c>
    </row>
    <row r="191" spans="1:2">
      <c r="A191">
        <v>191</v>
      </c>
      <c r="B191" s="65" t="s">
        <v>135</v>
      </c>
    </row>
    <row r="192" spans="1:2">
      <c r="A192">
        <v>192</v>
      </c>
      <c r="B192" t="s">
        <v>316</v>
      </c>
    </row>
    <row r="193" spans="1:2">
      <c r="A193">
        <v>193</v>
      </c>
      <c r="B193" t="s">
        <v>317</v>
      </c>
    </row>
    <row r="194" spans="1:2">
      <c r="A194">
        <v>194</v>
      </c>
      <c r="B194" t="s">
        <v>136</v>
      </c>
    </row>
    <row r="195" spans="1:2">
      <c r="A195">
        <v>195</v>
      </c>
      <c r="B195" t="s">
        <v>318</v>
      </c>
    </row>
    <row r="196" spans="1:2">
      <c r="A196">
        <v>196</v>
      </c>
      <c r="B196" t="s">
        <v>319</v>
      </c>
    </row>
    <row r="197" spans="1:2">
      <c r="A197">
        <v>197</v>
      </c>
      <c r="B197" t="s">
        <v>320</v>
      </c>
    </row>
    <row r="198" spans="1:2">
      <c r="A198">
        <v>198</v>
      </c>
      <c r="B198" t="s">
        <v>188</v>
      </c>
    </row>
    <row r="199" spans="1:2">
      <c r="A199">
        <v>199</v>
      </c>
      <c r="B199" t="s">
        <v>321</v>
      </c>
    </row>
    <row r="200" spans="1:2">
      <c r="A200">
        <v>200</v>
      </c>
      <c r="B200" t="s">
        <v>322</v>
      </c>
    </row>
    <row r="201" spans="1:2">
      <c r="A201">
        <v>201</v>
      </c>
      <c r="B201" s="65" t="s">
        <v>137</v>
      </c>
    </row>
    <row r="202" spans="1:2">
      <c r="A202">
        <v>202</v>
      </c>
      <c r="B202" t="s">
        <v>138</v>
      </c>
    </row>
    <row r="203" spans="1:2">
      <c r="A203">
        <v>203</v>
      </c>
      <c r="B203" t="s">
        <v>323</v>
      </c>
    </row>
    <row r="204" spans="1:2">
      <c r="A204">
        <v>204</v>
      </c>
      <c r="B204" t="s">
        <v>324</v>
      </c>
    </row>
    <row r="205" spans="1:2">
      <c r="A205">
        <v>205</v>
      </c>
      <c r="B205" t="s">
        <v>325</v>
      </c>
    </row>
    <row r="206" spans="1:2">
      <c r="A206">
        <v>206</v>
      </c>
      <c r="B206" t="s">
        <v>326</v>
      </c>
    </row>
    <row r="207" spans="1:2">
      <c r="A207">
        <v>207</v>
      </c>
      <c r="B207" t="s">
        <v>139</v>
      </c>
    </row>
    <row r="208" spans="1:2">
      <c r="A208">
        <v>208</v>
      </c>
      <c r="B208" t="s">
        <v>327</v>
      </c>
    </row>
    <row r="209" spans="1:2">
      <c r="A209">
        <v>209</v>
      </c>
      <c r="B209" t="s">
        <v>189</v>
      </c>
    </row>
    <row r="210" spans="1:2">
      <c r="A210">
        <v>210</v>
      </c>
      <c r="B210" t="s">
        <v>140</v>
      </c>
    </row>
    <row r="211" spans="1:2">
      <c r="A211">
        <v>211</v>
      </c>
      <c r="B211" t="s">
        <v>328</v>
      </c>
    </row>
    <row r="212" spans="1:2">
      <c r="A212">
        <v>212</v>
      </c>
      <c r="B212" t="s">
        <v>329</v>
      </c>
    </row>
    <row r="213" spans="1:2">
      <c r="A213">
        <v>213</v>
      </c>
      <c r="B213" t="s">
        <v>141</v>
      </c>
    </row>
    <row r="214" spans="1:2">
      <c r="A214">
        <v>214</v>
      </c>
      <c r="B214" t="s">
        <v>142</v>
      </c>
    </row>
    <row r="215" spans="1:2">
      <c r="A215">
        <v>215</v>
      </c>
      <c r="B215" t="s">
        <v>143</v>
      </c>
    </row>
    <row r="216" spans="1:2">
      <c r="A216">
        <v>216</v>
      </c>
      <c r="B216" t="s">
        <v>144</v>
      </c>
    </row>
    <row r="217" spans="1:2">
      <c r="A217">
        <v>217</v>
      </c>
      <c r="B217" t="s">
        <v>145</v>
      </c>
    </row>
    <row r="218" spans="1:2">
      <c r="A218">
        <v>218</v>
      </c>
      <c r="B218" t="s">
        <v>330</v>
      </c>
    </row>
    <row r="219" spans="1:2">
      <c r="A219">
        <v>219</v>
      </c>
      <c r="B219" t="s">
        <v>331</v>
      </c>
    </row>
    <row r="220" spans="1:2">
      <c r="A220">
        <v>220</v>
      </c>
      <c r="B220" t="s">
        <v>146</v>
      </c>
    </row>
    <row r="221" spans="1:2">
      <c r="A221">
        <v>221</v>
      </c>
      <c r="B221" t="s">
        <v>147</v>
      </c>
    </row>
    <row r="222" spans="1:2">
      <c r="A222">
        <v>222</v>
      </c>
      <c r="B222" t="s">
        <v>332</v>
      </c>
    </row>
    <row r="223" spans="1:2">
      <c r="A223">
        <v>223</v>
      </c>
      <c r="B223" t="s">
        <v>333</v>
      </c>
    </row>
    <row r="224" spans="1:2">
      <c r="A224">
        <v>224</v>
      </c>
      <c r="B224" t="s">
        <v>148</v>
      </c>
    </row>
    <row r="225" spans="1:2">
      <c r="A225">
        <v>225</v>
      </c>
      <c r="B225" t="s">
        <v>149</v>
      </c>
    </row>
    <row r="226" spans="1:2">
      <c r="A226">
        <v>226</v>
      </c>
      <c r="B226" t="s">
        <v>334</v>
      </c>
    </row>
    <row r="227" spans="1:2">
      <c r="A227">
        <v>227</v>
      </c>
      <c r="B227" t="s">
        <v>335</v>
      </c>
    </row>
    <row r="228" spans="1:2">
      <c r="A228">
        <v>228</v>
      </c>
      <c r="B228" t="s">
        <v>19</v>
      </c>
    </row>
    <row r="229" spans="1:2">
      <c r="A229">
        <v>229</v>
      </c>
      <c r="B229" t="s">
        <v>150</v>
      </c>
    </row>
    <row r="230" spans="1:2">
      <c r="A230">
        <v>230</v>
      </c>
      <c r="B230" t="s">
        <v>336</v>
      </c>
    </row>
    <row r="231" spans="1:2">
      <c r="A231">
        <v>231</v>
      </c>
      <c r="B231" t="s">
        <v>151</v>
      </c>
    </row>
    <row r="232" spans="1:2">
      <c r="A232">
        <v>232</v>
      </c>
      <c r="B232" s="65" t="s">
        <v>152</v>
      </c>
    </row>
    <row r="233" spans="1:2">
      <c r="A233">
        <v>233</v>
      </c>
      <c r="B233" s="65" t="s">
        <v>337</v>
      </c>
    </row>
    <row r="234" spans="1:2">
      <c r="A234">
        <v>234</v>
      </c>
      <c r="B234" t="s">
        <v>338</v>
      </c>
    </row>
    <row r="235" spans="1:2">
      <c r="A235">
        <v>235</v>
      </c>
      <c r="B235" t="s">
        <v>339</v>
      </c>
    </row>
    <row r="236" spans="1:2">
      <c r="A236">
        <v>236</v>
      </c>
      <c r="B236" t="s">
        <v>340</v>
      </c>
    </row>
    <row r="237" spans="1:2">
      <c r="A237">
        <v>237</v>
      </c>
      <c r="B237" t="s">
        <v>341</v>
      </c>
    </row>
    <row r="238" spans="1:2">
      <c r="A238">
        <v>238</v>
      </c>
      <c r="B238" t="s">
        <v>153</v>
      </c>
    </row>
    <row r="239" spans="1:2">
      <c r="A239">
        <v>239</v>
      </c>
      <c r="B239" t="s">
        <v>154</v>
      </c>
    </row>
    <row r="240" spans="1:2">
      <c r="A240">
        <v>240</v>
      </c>
      <c r="B240" t="s">
        <v>342</v>
      </c>
    </row>
    <row r="241" spans="1:2">
      <c r="A241">
        <v>241</v>
      </c>
      <c r="B241" t="s">
        <v>343</v>
      </c>
    </row>
    <row r="242" spans="1:2">
      <c r="A242">
        <v>242</v>
      </c>
      <c r="B242" t="s">
        <v>155</v>
      </c>
    </row>
    <row r="243" spans="1:2">
      <c r="A243">
        <v>243</v>
      </c>
      <c r="B243" t="s">
        <v>190</v>
      </c>
    </row>
    <row r="244" spans="1:2">
      <c r="A244">
        <v>244</v>
      </c>
      <c r="B244" t="s">
        <v>191</v>
      </c>
    </row>
    <row r="245" spans="1:2">
      <c r="A245">
        <v>245</v>
      </c>
      <c r="B245" t="s">
        <v>344</v>
      </c>
    </row>
    <row r="246" spans="1:2">
      <c r="A246">
        <v>246</v>
      </c>
      <c r="B246" t="s">
        <v>345</v>
      </c>
    </row>
    <row r="247" spans="1:2">
      <c r="A247">
        <v>247</v>
      </c>
      <c r="B247" t="s">
        <v>156</v>
      </c>
    </row>
    <row r="248" spans="1:2">
      <c r="A248">
        <v>248</v>
      </c>
      <c r="B248" t="s">
        <v>157</v>
      </c>
    </row>
    <row r="249" spans="1:2">
      <c r="A249">
        <v>249</v>
      </c>
      <c r="B249" t="s">
        <v>158</v>
      </c>
    </row>
    <row r="250" spans="1:2">
      <c r="A250">
        <v>250</v>
      </c>
      <c r="B250" t="s">
        <v>159</v>
      </c>
    </row>
    <row r="251" spans="1:2">
      <c r="A251">
        <v>251</v>
      </c>
      <c r="B251" t="s">
        <v>346</v>
      </c>
    </row>
    <row r="252" spans="1:2">
      <c r="A252">
        <v>252</v>
      </c>
      <c r="B252" t="s">
        <v>347</v>
      </c>
    </row>
    <row r="253" spans="1:2">
      <c r="A253">
        <v>253</v>
      </c>
      <c r="B253" t="s">
        <v>348</v>
      </c>
    </row>
    <row r="254" spans="1:2">
      <c r="A254">
        <v>254</v>
      </c>
      <c r="B254" t="s">
        <v>160</v>
      </c>
    </row>
    <row r="255" spans="1:2">
      <c r="A255">
        <v>255</v>
      </c>
      <c r="B255" t="s">
        <v>20</v>
      </c>
    </row>
    <row r="256" spans="1:2">
      <c r="A256">
        <v>256</v>
      </c>
      <c r="B256" t="s">
        <v>161</v>
      </c>
    </row>
    <row r="257" spans="1:2">
      <c r="A257">
        <v>257</v>
      </c>
      <c r="B257" t="s">
        <v>349</v>
      </c>
    </row>
    <row r="258" spans="1:2">
      <c r="A258">
        <v>258</v>
      </c>
      <c r="B258" t="s">
        <v>162</v>
      </c>
    </row>
    <row r="259" spans="1:2">
      <c r="A259">
        <v>259</v>
      </c>
      <c r="B259" t="s">
        <v>350</v>
      </c>
    </row>
    <row r="260" spans="1:2">
      <c r="A260">
        <v>260</v>
      </c>
      <c r="B260" s="65" t="s">
        <v>351</v>
      </c>
    </row>
    <row r="261" spans="1:2">
      <c r="A261">
        <v>261</v>
      </c>
      <c r="B261" s="65" t="s">
        <v>163</v>
      </c>
    </row>
    <row r="262" spans="1:2">
      <c r="A262">
        <v>262</v>
      </c>
      <c r="B262" t="s">
        <v>164</v>
      </c>
    </row>
    <row r="263" spans="1:2">
      <c r="A263">
        <v>263</v>
      </c>
      <c r="B263" t="s">
        <v>352</v>
      </c>
    </row>
    <row r="264" spans="1:2">
      <c r="A264">
        <v>264</v>
      </c>
      <c r="B264" t="s">
        <v>353</v>
      </c>
    </row>
    <row r="265" spans="1:2">
      <c r="A265">
        <v>265</v>
      </c>
      <c r="B265" t="s">
        <v>354</v>
      </c>
    </row>
    <row r="266" spans="1:2">
      <c r="A266">
        <v>266</v>
      </c>
      <c r="B266" t="s">
        <v>165</v>
      </c>
    </row>
    <row r="267" spans="1:2">
      <c r="A267">
        <v>267</v>
      </c>
      <c r="B267" s="63" t="s">
        <v>166</v>
      </c>
    </row>
    <row r="268" spans="1:2">
      <c r="A268">
        <v>268</v>
      </c>
      <c r="B268" s="63" t="s">
        <v>355</v>
      </c>
    </row>
    <row r="269" spans="1:2">
      <c r="A269">
        <v>269</v>
      </c>
      <c r="B269" s="63" t="s">
        <v>167</v>
      </c>
    </row>
    <row r="270" spans="1:2">
      <c r="A270">
        <v>270</v>
      </c>
      <c r="B270" s="63" t="s">
        <v>356</v>
      </c>
    </row>
    <row r="271" spans="1:2">
      <c r="A271">
        <v>271</v>
      </c>
      <c r="B271" s="63" t="s">
        <v>168</v>
      </c>
    </row>
    <row r="272" spans="1:2">
      <c r="A272">
        <v>272</v>
      </c>
      <c r="B272" s="63" t="s">
        <v>357</v>
      </c>
    </row>
    <row r="273" spans="1:2">
      <c r="A273">
        <v>273</v>
      </c>
      <c r="B273" s="63" t="s">
        <v>169</v>
      </c>
    </row>
    <row r="274" spans="1:2">
      <c r="A274">
        <v>274</v>
      </c>
      <c r="B274" s="63" t="s">
        <v>381</v>
      </c>
    </row>
    <row r="275" spans="1:2">
      <c r="A275">
        <v>275</v>
      </c>
      <c r="B275" s="63" t="s">
        <v>192</v>
      </c>
    </row>
    <row r="276" spans="1:2">
      <c r="A276">
        <v>276</v>
      </c>
      <c r="B276" s="63" t="s">
        <v>358</v>
      </c>
    </row>
    <row r="277" spans="1:2">
      <c r="A277">
        <v>277</v>
      </c>
      <c r="B277" s="63" t="s">
        <v>359</v>
      </c>
    </row>
    <row r="278" spans="1:2">
      <c r="A278">
        <v>278</v>
      </c>
      <c r="B278" s="63" t="s">
        <v>360</v>
      </c>
    </row>
    <row r="279" spans="1:2">
      <c r="A279">
        <v>279</v>
      </c>
      <c r="B279" s="63" t="s">
        <v>170</v>
      </c>
    </row>
    <row r="280" spans="1:2">
      <c r="A280">
        <v>280</v>
      </c>
      <c r="B280" s="63" t="s">
        <v>171</v>
      </c>
    </row>
    <row r="281" spans="1:2">
      <c r="A281">
        <v>281</v>
      </c>
      <c r="B281" s="63" t="s">
        <v>172</v>
      </c>
    </row>
    <row r="282" spans="1:2">
      <c r="A282">
        <v>282</v>
      </c>
      <c r="B282" s="63" t="s">
        <v>361</v>
      </c>
    </row>
    <row r="283" spans="1:2">
      <c r="A283">
        <v>283</v>
      </c>
      <c r="B283" s="63" t="s">
        <v>362</v>
      </c>
    </row>
    <row r="284" spans="1:2">
      <c r="A284">
        <v>284</v>
      </c>
      <c r="B284" t="s">
        <v>363</v>
      </c>
    </row>
    <row r="285" spans="1:2">
      <c r="A285">
        <v>285</v>
      </c>
      <c r="B285" t="s">
        <v>364</v>
      </c>
    </row>
    <row r="286" spans="1:2">
      <c r="A286">
        <v>286</v>
      </c>
      <c r="B286" t="s">
        <v>173</v>
      </c>
    </row>
    <row r="287" spans="1:2">
      <c r="A287">
        <v>287</v>
      </c>
      <c r="B287" t="s">
        <v>365</v>
      </c>
    </row>
    <row r="288" spans="1:2">
      <c r="A288">
        <v>288</v>
      </c>
      <c r="B288" t="s">
        <v>193</v>
      </c>
    </row>
    <row r="289" spans="1:2">
      <c r="A289">
        <v>289</v>
      </c>
      <c r="B289" t="s">
        <v>366</v>
      </c>
    </row>
    <row r="290" spans="1:2">
      <c r="A290">
        <v>290</v>
      </c>
      <c r="B290" t="s">
        <v>367</v>
      </c>
    </row>
    <row r="291" spans="1:2">
      <c r="A291">
        <v>291</v>
      </c>
      <c r="B291" t="s">
        <v>368</v>
      </c>
    </row>
    <row r="292" spans="1:2">
      <c r="A292">
        <v>292</v>
      </c>
      <c r="B292" t="s">
        <v>174</v>
      </c>
    </row>
    <row r="293" spans="1:2">
      <c r="A293">
        <v>293</v>
      </c>
      <c r="B293" t="s">
        <v>369</v>
      </c>
    </row>
    <row r="294" spans="1:2">
      <c r="A294">
        <v>294</v>
      </c>
      <c r="B294" t="s">
        <v>175</v>
      </c>
    </row>
    <row r="295" spans="1:2">
      <c r="A295">
        <v>295</v>
      </c>
      <c r="B295" t="s">
        <v>176</v>
      </c>
    </row>
    <row r="296" spans="1:2">
      <c r="A296">
        <v>296</v>
      </c>
      <c r="B296" t="s">
        <v>370</v>
      </c>
    </row>
    <row r="297" spans="1:2">
      <c r="A297">
        <v>297</v>
      </c>
      <c r="B297" t="s">
        <v>371</v>
      </c>
    </row>
    <row r="298" spans="1:2">
      <c r="A298">
        <v>298</v>
      </c>
      <c r="B298" t="s">
        <v>372</v>
      </c>
    </row>
    <row r="299" spans="1:2">
      <c r="A299">
        <v>299</v>
      </c>
      <c r="B299" t="s">
        <v>373</v>
      </c>
    </row>
    <row r="300" spans="1:2">
      <c r="A300">
        <v>300</v>
      </c>
      <c r="B300" t="s">
        <v>374</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1">
    <pageSetUpPr fitToPage="1"/>
  </sheetPr>
  <dimension ref="A1:M64"/>
  <sheetViews>
    <sheetView topLeftCell="H1" workbookViewId="0">
      <selection activeCell="M1" sqref="M1:M1048576"/>
    </sheetView>
  </sheetViews>
  <sheetFormatPr defaultColWidth="9" defaultRowHeight="20.100000000000001" customHeight="1"/>
  <cols>
    <col min="1" max="1" width="7.5" style="93" bestFit="1" customWidth="1"/>
    <col min="2" max="2" width="2.875" style="93" bestFit="1" customWidth="1"/>
    <col min="3" max="3" width="22.125" style="93" bestFit="1" customWidth="1"/>
    <col min="4" max="4" width="9.125" style="93" bestFit="1" customWidth="1"/>
    <col min="5" max="5" width="26.25" style="93" bestFit="1" customWidth="1"/>
    <col min="6" max="6" width="17.625" style="93" bestFit="1" customWidth="1"/>
    <col min="7" max="7" width="5.75" style="93" bestFit="1" customWidth="1"/>
    <col min="8" max="8" width="5.125" style="93" bestFit="1" customWidth="1"/>
    <col min="9" max="9" width="17.375" style="93" bestFit="1" customWidth="1"/>
    <col min="10" max="10" width="9.125" style="93" bestFit="1" customWidth="1"/>
    <col min="11" max="11" width="26.25" style="93" bestFit="1" customWidth="1"/>
    <col min="12" max="12" width="17.625" style="93" bestFit="1" customWidth="1"/>
    <col min="13" max="13" width="8.625" style="93" hidden="1" customWidth="1"/>
    <col min="14" max="16384" width="9" style="93"/>
  </cols>
  <sheetData>
    <row r="1" spans="1:13" ht="20.100000000000001" customHeight="1">
      <c r="C1" s="94" t="s">
        <v>40</v>
      </c>
      <c r="D1" s="94" t="s">
        <v>39</v>
      </c>
      <c r="E1" s="94" t="s">
        <v>2</v>
      </c>
      <c r="I1" s="94" t="s">
        <v>40</v>
      </c>
      <c r="J1" s="94" t="s">
        <v>39</v>
      </c>
      <c r="K1" s="94" t="s">
        <v>2</v>
      </c>
    </row>
    <row r="2" spans="1:13" ht="27" customHeight="1">
      <c r="A2" s="95" t="s">
        <v>177</v>
      </c>
      <c r="C2" s="93">
        <f>Results!B3</f>
        <v>0</v>
      </c>
    </row>
    <row r="3" spans="1:13" ht="20.100000000000001" customHeight="1">
      <c r="C3" s="93" t="str">
        <f>Results!B4</f>
        <v>Open Theme</v>
      </c>
    </row>
    <row r="4" spans="1:13" customFormat="1" ht="12.75">
      <c r="M4" t="s">
        <v>178</v>
      </c>
    </row>
    <row r="5" spans="1:13" customFormat="1" ht="12.75">
      <c r="B5" s="70">
        <f>Results!A8</f>
        <v>1</v>
      </c>
      <c r="C5" s="70">
        <f>Results!C8</f>
        <v>0</v>
      </c>
      <c r="D5" s="70" t="str">
        <f>Results!B8</f>
        <v>Team 1 A</v>
      </c>
      <c r="E5" s="70">
        <f>Results!D8</f>
        <v>0</v>
      </c>
      <c r="F5" s="70" t="str">
        <f>Results!G8</f>
        <v/>
      </c>
      <c r="G5" s="70" t="s">
        <v>179</v>
      </c>
      <c r="H5" s="70">
        <f>VLOOKUP(B5,Results!$A$8:AG60,9,)</f>
        <v>0</v>
      </c>
      <c r="I5" s="70" t="e">
        <f>VLOOKUP(H5,Results!A$8:G60,3,FALSE)</f>
        <v>#N/A</v>
      </c>
      <c r="J5" s="70" t="e">
        <f>VLOOKUP(H5,Results!$A$8:G60,2,FALSE)</f>
        <v>#N/A</v>
      </c>
      <c r="K5" s="70" t="e">
        <f>VLOOKUP(H5,Results!$A$8:G60,4,FALSE)</f>
        <v>#N/A</v>
      </c>
      <c r="L5" s="70" t="e">
        <f>VLOOKUP(H5,Results!$A$8:G60,7,FALSE)</f>
        <v>#N/A</v>
      </c>
      <c r="M5" t="e">
        <f>VLOOKUP(H5,$B$4:B5,1,FALSE)</f>
        <v>#N/A</v>
      </c>
    </row>
    <row r="6" spans="1:13" customFormat="1" ht="12.75">
      <c r="B6" s="70">
        <f>Results!A9</f>
        <v>2</v>
      </c>
      <c r="C6" s="70">
        <f>Results!C9</f>
        <v>0</v>
      </c>
      <c r="D6" s="70" t="str">
        <f>Results!B9</f>
        <v>Team 1 B</v>
      </c>
      <c r="E6" s="70">
        <f>Results!D9</f>
        <v>0</v>
      </c>
      <c r="F6" s="70" t="str">
        <f>Results!G9</f>
        <v/>
      </c>
      <c r="G6" s="70" t="s">
        <v>179</v>
      </c>
      <c r="H6" s="70">
        <f>VLOOKUP(B6,Results!$A$8:AG61,9,)</f>
        <v>0</v>
      </c>
      <c r="I6" s="70" t="e">
        <f>VLOOKUP(H6,Results!A$8:G61,3,)</f>
        <v>#N/A</v>
      </c>
      <c r="J6" s="70" t="e">
        <f>VLOOKUP(H6,Results!$A$8:G61,2,FALSE)</f>
        <v>#N/A</v>
      </c>
      <c r="K6" s="70" t="e">
        <f>VLOOKUP(H6,Results!$A$8:G61,4,FALSE)</f>
        <v>#N/A</v>
      </c>
      <c r="L6" s="70" t="e">
        <f>VLOOKUP(H6,Results!$A$8:G61,7,FALSE)</f>
        <v>#N/A</v>
      </c>
      <c r="M6" t="e">
        <f>VLOOKUP(H6,$B$4:B6,1,FALSE)</f>
        <v>#N/A</v>
      </c>
    </row>
    <row r="7" spans="1:13" customFormat="1" ht="12.75">
      <c r="B7" s="70">
        <f>Results!A10</f>
        <v>3</v>
      </c>
      <c r="C7" s="70">
        <f>Results!C10</f>
        <v>0</v>
      </c>
      <c r="D7" s="70" t="str">
        <f>Results!B10</f>
        <v>Team 1 C</v>
      </c>
      <c r="E7" s="70">
        <f>Results!D10</f>
        <v>0</v>
      </c>
      <c r="F7" s="70" t="str">
        <f>Results!G10</f>
        <v/>
      </c>
      <c r="G7" s="70" t="s">
        <v>179</v>
      </c>
      <c r="H7" s="70">
        <f>VLOOKUP(B7,Results!$A$8:AG62,9,)</f>
        <v>0</v>
      </c>
      <c r="I7" s="70" t="e">
        <f>VLOOKUP(H7,Results!A$8:G62,3,)</f>
        <v>#N/A</v>
      </c>
      <c r="J7" s="70" t="e">
        <f>VLOOKUP(H7,Results!$A$8:G62,2,FALSE)</f>
        <v>#N/A</v>
      </c>
      <c r="K7" s="70" t="e">
        <f>VLOOKUP(H7,Results!$A$8:G62,4,FALSE)</f>
        <v>#N/A</v>
      </c>
      <c r="L7" s="70" t="e">
        <f>VLOOKUP(H7,Results!$A$8:G62,7,FALSE)</f>
        <v>#N/A</v>
      </c>
      <c r="M7" t="e">
        <f>VLOOKUP(H7,$B$4:B7,1,FALSE)</f>
        <v>#N/A</v>
      </c>
    </row>
    <row r="8" spans="1:13" customFormat="1" ht="12.75">
      <c r="B8" s="70">
        <f>Results!A11</f>
        <v>4</v>
      </c>
      <c r="C8" s="70">
        <f>Results!C11</f>
        <v>0</v>
      </c>
      <c r="D8" s="70" t="str">
        <f>Results!B11</f>
        <v>Team 2 A</v>
      </c>
      <c r="E8" s="70">
        <f>Results!D11</f>
        <v>0</v>
      </c>
      <c r="F8" s="70" t="str">
        <f>Results!G11</f>
        <v/>
      </c>
      <c r="G8" s="70" t="s">
        <v>179</v>
      </c>
      <c r="H8" s="70">
        <f>VLOOKUP(B8,Results!$A$8:AG63,9,)</f>
        <v>0</v>
      </c>
      <c r="I8" s="70" t="e">
        <f>VLOOKUP(H8,Results!A$8:G63,3,)</f>
        <v>#N/A</v>
      </c>
      <c r="J8" s="70" t="e">
        <f>VLOOKUP(H8,Results!$A$8:G63,2,FALSE)</f>
        <v>#N/A</v>
      </c>
      <c r="K8" s="70" t="e">
        <f>VLOOKUP(H8,Results!$A$8:G63,4,FALSE)</f>
        <v>#N/A</v>
      </c>
      <c r="L8" s="70" t="e">
        <f>VLOOKUP(H8,Results!$A$8:G63,7,FALSE)</f>
        <v>#N/A</v>
      </c>
      <c r="M8" t="e">
        <f>VLOOKUP(H8,$B$4:B8,1,FALSE)</f>
        <v>#N/A</v>
      </c>
    </row>
    <row r="9" spans="1:13" customFormat="1" ht="12.75">
      <c r="B9" s="70">
        <f>Results!A12</f>
        <v>5</v>
      </c>
      <c r="C9" s="70">
        <f>Results!C12</f>
        <v>0</v>
      </c>
      <c r="D9" s="70" t="str">
        <f>Results!B12</f>
        <v>Team 2 B</v>
      </c>
      <c r="E9" s="70">
        <f>Results!D12</f>
        <v>0</v>
      </c>
      <c r="F9" s="70" t="str">
        <f>Results!G12</f>
        <v/>
      </c>
      <c r="G9" s="70" t="s">
        <v>179</v>
      </c>
      <c r="H9" s="70">
        <f>VLOOKUP(B9,Results!$A$8:AG64,9,)</f>
        <v>0</v>
      </c>
      <c r="I9" s="70" t="e">
        <f>VLOOKUP(H9,Results!A$8:G64,3,)</f>
        <v>#N/A</v>
      </c>
      <c r="J9" s="70" t="e">
        <f>VLOOKUP(H9,Results!$A$8:G64,2,FALSE)</f>
        <v>#N/A</v>
      </c>
      <c r="K9" s="70" t="e">
        <f>VLOOKUP(H9,Results!$A$8:G64,4,FALSE)</f>
        <v>#N/A</v>
      </c>
      <c r="L9" s="70" t="e">
        <f>VLOOKUP(H9,Results!$A$8:G64,7,FALSE)</f>
        <v>#N/A</v>
      </c>
      <c r="M9" t="e">
        <f>VLOOKUP(H9,$B$4:B9,1,FALSE)</f>
        <v>#N/A</v>
      </c>
    </row>
    <row r="10" spans="1:13" customFormat="1" ht="12.75">
      <c r="B10" s="70">
        <f>Results!A13</f>
        <v>6</v>
      </c>
      <c r="C10" s="70">
        <f>Results!C13</f>
        <v>0</v>
      </c>
      <c r="D10" s="70" t="str">
        <f>Results!B13</f>
        <v>Team 2 C</v>
      </c>
      <c r="E10" s="70">
        <f>Results!D13</f>
        <v>0</v>
      </c>
      <c r="F10" s="70" t="str">
        <f>Results!G13</f>
        <v/>
      </c>
      <c r="G10" s="70" t="s">
        <v>179</v>
      </c>
      <c r="H10" s="70">
        <f>VLOOKUP(B10,Results!$A$8:AG65,9,)</f>
        <v>0</v>
      </c>
      <c r="I10" s="70" t="e">
        <f>VLOOKUP(H10,Results!A$8:G65,3,)</f>
        <v>#N/A</v>
      </c>
      <c r="J10" s="70" t="e">
        <f>VLOOKUP(H10,Results!$A$8:G65,2,FALSE)</f>
        <v>#N/A</v>
      </c>
      <c r="K10" s="70" t="e">
        <f>VLOOKUP(H10,Results!$A$8:G65,4,FALSE)</f>
        <v>#N/A</v>
      </c>
      <c r="L10" s="70" t="e">
        <f>VLOOKUP(H10,Results!$A$8:G65,7,FALSE)</f>
        <v>#N/A</v>
      </c>
      <c r="M10" t="e">
        <f>VLOOKUP(H10,$B$4:B10,1,FALSE)</f>
        <v>#N/A</v>
      </c>
    </row>
    <row r="11" spans="1:13" customFormat="1" ht="12.75">
      <c r="B11" s="70">
        <f>Results!A14</f>
        <v>7</v>
      </c>
      <c r="C11" s="70">
        <f>Results!C14</f>
        <v>0</v>
      </c>
      <c r="D11" s="70" t="str">
        <f>Results!B14</f>
        <v>Team 3 A</v>
      </c>
      <c r="E11" s="70">
        <f>Results!D14</f>
        <v>0</v>
      </c>
      <c r="F11" s="70" t="str">
        <f>Results!G14</f>
        <v/>
      </c>
      <c r="G11" s="70" t="s">
        <v>179</v>
      </c>
      <c r="H11" s="70">
        <f>VLOOKUP(B11,Results!$A$8:AG66,9,)</f>
        <v>0</v>
      </c>
      <c r="I11" s="70" t="e">
        <f>VLOOKUP(H11,Results!A$8:G66,3,)</f>
        <v>#N/A</v>
      </c>
      <c r="J11" s="70" t="e">
        <f>VLOOKUP(H11,Results!$A$8:G66,2,FALSE)</f>
        <v>#N/A</v>
      </c>
      <c r="K11" s="70" t="e">
        <f>VLOOKUP(H11,Results!$A$8:G66,4,FALSE)</f>
        <v>#N/A</v>
      </c>
      <c r="L11" s="70" t="e">
        <f>VLOOKUP(H11,Results!$A$8:G66,7,FALSE)</f>
        <v>#N/A</v>
      </c>
      <c r="M11" t="e">
        <f>VLOOKUP(H11,$B$4:B11,1,FALSE)</f>
        <v>#N/A</v>
      </c>
    </row>
    <row r="12" spans="1:13" customFormat="1" ht="12.75">
      <c r="B12" s="70">
        <f>Results!A15</f>
        <v>8</v>
      </c>
      <c r="C12" s="70">
        <f>Results!C15</f>
        <v>0</v>
      </c>
      <c r="D12" s="70" t="str">
        <f>Results!B15</f>
        <v>Team 3 B</v>
      </c>
      <c r="E12" s="70">
        <f>Results!D15</f>
        <v>0</v>
      </c>
      <c r="F12" s="70" t="str">
        <f>Results!G15</f>
        <v/>
      </c>
      <c r="G12" s="70" t="s">
        <v>179</v>
      </c>
      <c r="H12" s="70">
        <f>VLOOKUP(B12,Results!$A$8:AG67,9,)</f>
        <v>0</v>
      </c>
      <c r="I12" s="70" t="e">
        <f>VLOOKUP(H12,Results!A$8:G67,3,)</f>
        <v>#N/A</v>
      </c>
      <c r="J12" s="70" t="e">
        <f>VLOOKUP(H12,Results!$A$8:G67,2,FALSE)</f>
        <v>#N/A</v>
      </c>
      <c r="K12" s="70" t="e">
        <f>VLOOKUP(H12,Results!$A$8:G67,4,FALSE)</f>
        <v>#N/A</v>
      </c>
      <c r="L12" s="70" t="e">
        <f>VLOOKUP(H12,Results!$A$8:G67,7,FALSE)</f>
        <v>#N/A</v>
      </c>
      <c r="M12" t="e">
        <f>VLOOKUP(H12,$B$4:B12,1,FALSE)</f>
        <v>#N/A</v>
      </c>
    </row>
    <row r="13" spans="1:13" customFormat="1" ht="12.75">
      <c r="B13" s="70">
        <f>Results!A16</f>
        <v>9</v>
      </c>
      <c r="C13" s="70">
        <f>Results!C16</f>
        <v>0</v>
      </c>
      <c r="D13" s="70" t="str">
        <f>Results!B16</f>
        <v>Team 3 C</v>
      </c>
      <c r="E13" s="70">
        <f>Results!D16</f>
        <v>0</v>
      </c>
      <c r="F13" s="70" t="str">
        <f>Results!G16</f>
        <v/>
      </c>
      <c r="G13" s="70" t="s">
        <v>179</v>
      </c>
      <c r="H13" s="70">
        <f>VLOOKUP(B13,Results!$A$8:AG68,9,)</f>
        <v>0</v>
      </c>
      <c r="I13" s="70" t="e">
        <f>VLOOKUP(H13,Results!A$8:G68,3,)</f>
        <v>#N/A</v>
      </c>
      <c r="J13" s="70" t="e">
        <f>VLOOKUP(H13,Results!$A$8:G68,2,FALSE)</f>
        <v>#N/A</v>
      </c>
      <c r="K13" s="70" t="e">
        <f>VLOOKUP(H13,Results!$A$8:G68,4,FALSE)</f>
        <v>#N/A</v>
      </c>
      <c r="L13" s="70" t="e">
        <f>VLOOKUP(H13,Results!$A$8:G68,7,FALSE)</f>
        <v>#N/A</v>
      </c>
      <c r="M13" t="e">
        <f>VLOOKUP(H13,$B$4:B13,1,FALSE)</f>
        <v>#N/A</v>
      </c>
    </row>
    <row r="14" spans="1:13" customFormat="1" ht="12.75">
      <c r="B14" s="70">
        <f>Results!A17</f>
        <v>10</v>
      </c>
      <c r="C14" s="70">
        <f>Results!C17</f>
        <v>0</v>
      </c>
      <c r="D14" s="70" t="str">
        <f>Results!B17</f>
        <v>Team 4 A</v>
      </c>
      <c r="E14" s="70">
        <f>Results!D17</f>
        <v>0</v>
      </c>
      <c r="F14" s="70" t="str">
        <f>Results!G17</f>
        <v/>
      </c>
      <c r="G14" s="70" t="s">
        <v>179</v>
      </c>
      <c r="H14" s="70">
        <f>VLOOKUP(B14,Results!$A$8:AG69,9,)</f>
        <v>0</v>
      </c>
      <c r="I14" s="70" t="e">
        <f>VLOOKUP(H14,Results!A$8:G69,3,)</f>
        <v>#N/A</v>
      </c>
      <c r="J14" s="70" t="e">
        <f>VLOOKUP(H14,Results!$A$8:G69,2,FALSE)</f>
        <v>#N/A</v>
      </c>
      <c r="K14" s="70" t="e">
        <f>VLOOKUP(H14,Results!$A$8:G69,4,FALSE)</f>
        <v>#N/A</v>
      </c>
      <c r="L14" s="70" t="e">
        <f>VLOOKUP(H14,Results!$A$8:G69,7,FALSE)</f>
        <v>#N/A</v>
      </c>
      <c r="M14" t="e">
        <f>VLOOKUP(H14,$B$4:B14,1,FALSE)</f>
        <v>#N/A</v>
      </c>
    </row>
    <row r="15" spans="1:13" customFormat="1" ht="12.75">
      <c r="B15" s="70">
        <f>Results!A18</f>
        <v>11</v>
      </c>
      <c r="C15" s="70">
        <f>Results!C18</f>
        <v>0</v>
      </c>
      <c r="D15" s="70" t="str">
        <f>Results!B18</f>
        <v>Team 4 B</v>
      </c>
      <c r="E15" s="70">
        <f>Results!D18</f>
        <v>0</v>
      </c>
      <c r="F15" s="70" t="str">
        <f>Results!G18</f>
        <v/>
      </c>
      <c r="G15" s="70" t="s">
        <v>179</v>
      </c>
      <c r="H15" s="70">
        <f>VLOOKUP(B15,Results!$A$8:AG70,9,)</f>
        <v>0</v>
      </c>
      <c r="I15" s="70" t="e">
        <f>VLOOKUP(H15,Results!A$8:G70,3,)</f>
        <v>#N/A</v>
      </c>
      <c r="J15" s="70" t="e">
        <f>VLOOKUP(H15,Results!$A$8:G70,2,FALSE)</f>
        <v>#N/A</v>
      </c>
      <c r="K15" s="70" t="e">
        <f>VLOOKUP(H15,Results!$A$8:G70,4,FALSE)</f>
        <v>#N/A</v>
      </c>
      <c r="L15" s="70" t="e">
        <f>VLOOKUP(H15,Results!$A$8:G70,7,FALSE)</f>
        <v>#N/A</v>
      </c>
      <c r="M15" t="e">
        <f>VLOOKUP(H15,$B$4:B15,1,FALSE)</f>
        <v>#N/A</v>
      </c>
    </row>
    <row r="16" spans="1:13" customFormat="1" ht="12.75">
      <c r="B16" s="70">
        <f>Results!A19</f>
        <v>12</v>
      </c>
      <c r="C16" s="70">
        <f>Results!C19</f>
        <v>0</v>
      </c>
      <c r="D16" s="70" t="str">
        <f>Results!B19</f>
        <v>Team 4 C</v>
      </c>
      <c r="E16" s="70">
        <f>Results!D19</f>
        <v>0</v>
      </c>
      <c r="F16" s="70" t="str">
        <f>Results!G19</f>
        <v/>
      </c>
      <c r="G16" s="70" t="s">
        <v>179</v>
      </c>
      <c r="H16" s="70">
        <f>VLOOKUP(B16,Results!$A$8:AG71,9,)</f>
        <v>0</v>
      </c>
      <c r="I16" s="70" t="e">
        <f>VLOOKUP(H16,Results!A$8:G71,3,)</f>
        <v>#N/A</v>
      </c>
      <c r="J16" s="70" t="e">
        <f>VLOOKUP(H16,Results!$A$8:G71,2,FALSE)</f>
        <v>#N/A</v>
      </c>
      <c r="K16" s="70" t="e">
        <f>VLOOKUP(H16,Results!$A$8:G71,4,FALSE)</f>
        <v>#N/A</v>
      </c>
      <c r="L16" s="70" t="e">
        <f>VLOOKUP(H16,Results!$A$8:G71,7,FALSE)</f>
        <v>#N/A</v>
      </c>
      <c r="M16" t="e">
        <f>VLOOKUP(H16,$B$4:B16,1,FALSE)</f>
        <v>#N/A</v>
      </c>
    </row>
    <row r="17" spans="2:13" customFormat="1" ht="12.75">
      <c r="B17" s="70">
        <f>Results!A20</f>
        <v>13</v>
      </c>
      <c r="C17" s="70">
        <f>Results!C20</f>
        <v>0</v>
      </c>
      <c r="D17" s="70" t="str">
        <f>Results!B20</f>
        <v>Team 5 A</v>
      </c>
      <c r="E17" s="70">
        <f>Results!D20</f>
        <v>0</v>
      </c>
      <c r="F17" s="70" t="str">
        <f>Results!G20</f>
        <v/>
      </c>
      <c r="G17" s="70" t="s">
        <v>179</v>
      </c>
      <c r="H17" s="70">
        <f>VLOOKUP(B17,Results!$A$8:AG72,9,)</f>
        <v>0</v>
      </c>
      <c r="I17" s="70" t="e">
        <f>VLOOKUP(H17,Results!A$8:G72,3,)</f>
        <v>#N/A</v>
      </c>
      <c r="J17" s="70" t="e">
        <f>VLOOKUP(H17,Results!$A$8:G72,2,FALSE)</f>
        <v>#N/A</v>
      </c>
      <c r="K17" s="70" t="e">
        <f>VLOOKUP(H17,Results!$A$8:G72,4,FALSE)</f>
        <v>#N/A</v>
      </c>
      <c r="L17" s="70" t="e">
        <f>VLOOKUP(H17,Results!$A$8:G72,7,FALSE)</f>
        <v>#N/A</v>
      </c>
      <c r="M17" t="e">
        <f>VLOOKUP(H17,$B$4:B17,1,FALSE)</f>
        <v>#N/A</v>
      </c>
    </row>
    <row r="18" spans="2:13" customFormat="1" ht="12.75">
      <c r="B18" s="70">
        <f>Results!A21</f>
        <v>14</v>
      </c>
      <c r="C18" s="70">
        <f>Results!C21</f>
        <v>0</v>
      </c>
      <c r="D18" s="70" t="str">
        <f>Results!B21</f>
        <v>Team 5 B</v>
      </c>
      <c r="E18" s="70">
        <f>Results!D21</f>
        <v>0</v>
      </c>
      <c r="F18" s="70" t="str">
        <f>Results!G21</f>
        <v/>
      </c>
      <c r="G18" s="70" t="s">
        <v>179</v>
      </c>
      <c r="H18" s="70">
        <f>VLOOKUP(B18,Results!$A$8:AG73,9,)</f>
        <v>0</v>
      </c>
      <c r="I18" s="70" t="e">
        <f>VLOOKUP(H18,Results!A$8:G73,3,)</f>
        <v>#N/A</v>
      </c>
      <c r="J18" s="70" t="e">
        <f>VLOOKUP(H18,Results!$A$8:G73,2,FALSE)</f>
        <v>#N/A</v>
      </c>
      <c r="K18" s="70" t="e">
        <f>VLOOKUP(H18,Results!$A$8:G73,4,FALSE)</f>
        <v>#N/A</v>
      </c>
      <c r="L18" s="70" t="e">
        <f>VLOOKUP(H18,Results!$A$8:G73,7,FALSE)</f>
        <v>#N/A</v>
      </c>
      <c r="M18" t="e">
        <f>VLOOKUP(H18,$B$4:B18,1,FALSE)</f>
        <v>#N/A</v>
      </c>
    </row>
    <row r="19" spans="2:13" customFormat="1" ht="12.75">
      <c r="B19" s="70">
        <f>Results!A22</f>
        <v>15</v>
      </c>
      <c r="C19" s="70">
        <f>Results!C22</f>
        <v>0</v>
      </c>
      <c r="D19" s="70" t="str">
        <f>Results!B22</f>
        <v>Team 5 C</v>
      </c>
      <c r="E19" s="70">
        <f>Results!D22</f>
        <v>0</v>
      </c>
      <c r="F19" s="70" t="str">
        <f>Results!G22</f>
        <v/>
      </c>
      <c r="G19" s="70" t="s">
        <v>179</v>
      </c>
      <c r="H19" s="70">
        <f>VLOOKUP(B19,Results!$A$8:AG74,9,)</f>
        <v>0</v>
      </c>
      <c r="I19" s="70" t="e">
        <f>VLOOKUP(H19,Results!A$8:G74,3,)</f>
        <v>#N/A</v>
      </c>
      <c r="J19" s="70" t="e">
        <f>VLOOKUP(H19,Results!$A$8:G74,2,FALSE)</f>
        <v>#N/A</v>
      </c>
      <c r="K19" s="70" t="e">
        <f>VLOOKUP(H19,Results!$A$8:G74,4,FALSE)</f>
        <v>#N/A</v>
      </c>
      <c r="L19" s="70" t="e">
        <f>VLOOKUP(H19,Results!$A$8:G74,7,FALSE)</f>
        <v>#N/A</v>
      </c>
      <c r="M19" t="e">
        <f>VLOOKUP(H19,$B$4:B19,1,FALSE)</f>
        <v>#N/A</v>
      </c>
    </row>
    <row r="20" spans="2:13" customFormat="1" ht="12.75">
      <c r="B20" s="70">
        <f>Results!A23</f>
        <v>16</v>
      </c>
      <c r="C20" s="70">
        <f>Results!C23</f>
        <v>0</v>
      </c>
      <c r="D20" s="70" t="str">
        <f>Results!B23</f>
        <v>Team 6 A</v>
      </c>
      <c r="E20" s="70">
        <f>Results!D23</f>
        <v>0</v>
      </c>
      <c r="F20" s="70" t="str">
        <f>Results!G23</f>
        <v/>
      </c>
      <c r="G20" s="70" t="s">
        <v>179</v>
      </c>
      <c r="H20" s="70">
        <f>VLOOKUP(B20,Results!$A$8:AG75,9,)</f>
        <v>0</v>
      </c>
      <c r="I20" s="70" t="e">
        <f>VLOOKUP(H20,Results!A$8:G75,3,)</f>
        <v>#N/A</v>
      </c>
      <c r="J20" s="70" t="e">
        <f>VLOOKUP(H20,Results!$A$8:G75,2,FALSE)</f>
        <v>#N/A</v>
      </c>
      <c r="K20" s="70" t="e">
        <f>VLOOKUP(H20,Results!$A$8:G75,4,FALSE)</f>
        <v>#N/A</v>
      </c>
      <c r="L20" s="70" t="e">
        <f>VLOOKUP(H20,Results!$A$8:G75,7,FALSE)</f>
        <v>#N/A</v>
      </c>
      <c r="M20" t="e">
        <f>VLOOKUP(H20,$B$4:B20,1,FALSE)</f>
        <v>#N/A</v>
      </c>
    </row>
    <row r="21" spans="2:13" customFormat="1" ht="12.75">
      <c r="B21" s="70">
        <f>Results!A24</f>
        <v>17</v>
      </c>
      <c r="C21" s="70">
        <f>Results!C24</f>
        <v>0</v>
      </c>
      <c r="D21" s="70" t="str">
        <f>Results!B24</f>
        <v>Team 6 B</v>
      </c>
      <c r="E21" s="70">
        <f>Results!D24</f>
        <v>0</v>
      </c>
      <c r="F21" s="70" t="str">
        <f>Results!G24</f>
        <v/>
      </c>
      <c r="G21" s="70" t="s">
        <v>179</v>
      </c>
      <c r="H21" s="70">
        <f>VLOOKUP(B21,Results!$A$8:AG76,9,)</f>
        <v>0</v>
      </c>
      <c r="I21" s="70" t="e">
        <f>VLOOKUP(H21,Results!A$8:G76,3,)</f>
        <v>#N/A</v>
      </c>
      <c r="J21" s="70" t="e">
        <f>VLOOKUP(H21,Results!$A$8:G76,2,FALSE)</f>
        <v>#N/A</v>
      </c>
      <c r="K21" s="70" t="e">
        <f>VLOOKUP(H21,Results!$A$8:G76,4,FALSE)</f>
        <v>#N/A</v>
      </c>
      <c r="L21" s="70" t="e">
        <f>VLOOKUP(H21,Results!$A$8:G76,7,FALSE)</f>
        <v>#N/A</v>
      </c>
      <c r="M21" t="e">
        <f>VLOOKUP(H21,$B$4:B21,1,FALSE)</f>
        <v>#N/A</v>
      </c>
    </row>
    <row r="22" spans="2:13" customFormat="1" ht="12.75">
      <c r="B22" s="70">
        <f>Results!A25</f>
        <v>18</v>
      </c>
      <c r="C22" s="70">
        <f>Results!C25</f>
        <v>0</v>
      </c>
      <c r="D22" s="70" t="str">
        <f>Results!B25</f>
        <v>Team 6 C</v>
      </c>
      <c r="E22" s="70">
        <f>Results!D25</f>
        <v>0</v>
      </c>
      <c r="F22" s="70" t="str">
        <f>Results!G25</f>
        <v/>
      </c>
      <c r="G22" s="70" t="s">
        <v>179</v>
      </c>
      <c r="H22" s="70">
        <f>VLOOKUP(B22,Results!$A$8:AG77,9,)</f>
        <v>0</v>
      </c>
      <c r="I22" s="70" t="e">
        <f>VLOOKUP(H22,Results!A$8:G77,3,)</f>
        <v>#N/A</v>
      </c>
      <c r="J22" s="70" t="e">
        <f>VLOOKUP(H22,Results!$A$8:G77,2,FALSE)</f>
        <v>#N/A</v>
      </c>
      <c r="K22" s="70" t="e">
        <f>VLOOKUP(H22,Results!$A$8:G77,4,FALSE)</f>
        <v>#N/A</v>
      </c>
      <c r="L22" s="70" t="e">
        <f>VLOOKUP(H22,Results!$A$8:G77,7,FALSE)</f>
        <v>#N/A</v>
      </c>
      <c r="M22" t="e">
        <f>VLOOKUP(H22,$B$4:B22,1,FALSE)</f>
        <v>#N/A</v>
      </c>
    </row>
    <row r="23" spans="2:13" customFormat="1" ht="12.75">
      <c r="B23" s="70">
        <f>Results!A26</f>
        <v>0</v>
      </c>
      <c r="C23" s="70">
        <f>Results!C26</f>
        <v>0</v>
      </c>
      <c r="D23" s="70">
        <f>Results!B26</f>
        <v>0</v>
      </c>
      <c r="E23" s="70">
        <f>Results!D26</f>
        <v>0</v>
      </c>
      <c r="F23" s="70" t="str">
        <f>Results!G26</f>
        <v/>
      </c>
      <c r="G23" s="70" t="s">
        <v>179</v>
      </c>
      <c r="H23" s="70" t="e">
        <f>VLOOKUP(B23,Results!$A$8:AG78,9,)</f>
        <v>#N/A</v>
      </c>
      <c r="I23" s="70" t="e">
        <f>VLOOKUP(H23,Results!A$8:G78,3,)</f>
        <v>#N/A</v>
      </c>
      <c r="J23" s="70" t="e">
        <f>VLOOKUP(H23,Results!$A$8:G78,2,FALSE)</f>
        <v>#N/A</v>
      </c>
      <c r="K23" s="70" t="e">
        <f>VLOOKUP(H23,Results!$A$8:G78,4,FALSE)</f>
        <v>#N/A</v>
      </c>
      <c r="L23" s="70" t="e">
        <f>VLOOKUP(H23,Results!$A$8:G78,7,FALSE)</f>
        <v>#N/A</v>
      </c>
      <c r="M23" t="e">
        <f>VLOOKUP(H23,$B$4:B23,1,FALSE)</f>
        <v>#N/A</v>
      </c>
    </row>
    <row r="24" spans="2:13" customFormat="1" ht="12.75">
      <c r="B24" s="70">
        <f>Results!A27</f>
        <v>0</v>
      </c>
      <c r="C24" s="70">
        <f>Results!C27</f>
        <v>0</v>
      </c>
      <c r="D24" s="70">
        <f>Results!B27</f>
        <v>0</v>
      </c>
      <c r="E24" s="70">
        <f>Results!D27</f>
        <v>0</v>
      </c>
      <c r="F24" s="70" t="str">
        <f>Results!G27</f>
        <v/>
      </c>
      <c r="G24" s="70" t="s">
        <v>179</v>
      </c>
      <c r="H24" s="70" t="e">
        <f>VLOOKUP(B24,Results!$A$8:AG79,9,)</f>
        <v>#N/A</v>
      </c>
      <c r="I24" s="70" t="e">
        <f>VLOOKUP(H24,Results!A$8:G79,3,)</f>
        <v>#N/A</v>
      </c>
      <c r="J24" s="70" t="e">
        <f>VLOOKUP(H24,Results!$A$8:G79,2,FALSE)</f>
        <v>#N/A</v>
      </c>
      <c r="K24" s="70" t="e">
        <f>VLOOKUP(H24,Results!$A$8:G79,4,FALSE)</f>
        <v>#N/A</v>
      </c>
      <c r="L24" s="70" t="e">
        <f>VLOOKUP(H24,Results!$A$8:G79,7,FALSE)</f>
        <v>#N/A</v>
      </c>
      <c r="M24" t="e">
        <f>VLOOKUP(H24,$B$4:B24,1,FALSE)</f>
        <v>#N/A</v>
      </c>
    </row>
    <row r="25" spans="2:13" customFormat="1" ht="12.75">
      <c r="B25" s="70">
        <f>Results!A28</f>
        <v>0</v>
      </c>
      <c r="C25" s="70">
        <f>Results!C28</f>
        <v>0</v>
      </c>
      <c r="D25" s="70">
        <f>Results!B28</f>
        <v>0</v>
      </c>
      <c r="E25" s="70">
        <f>Results!D28</f>
        <v>0</v>
      </c>
      <c r="F25" s="70" t="str">
        <f>Results!G28</f>
        <v/>
      </c>
      <c r="G25" s="70" t="s">
        <v>179</v>
      </c>
      <c r="H25" s="70" t="e">
        <f>VLOOKUP(B25,Results!$A$8:AG80,9,)</f>
        <v>#N/A</v>
      </c>
      <c r="I25" s="70" t="e">
        <f>VLOOKUP(H25,Results!A$8:G80,3,)</f>
        <v>#N/A</v>
      </c>
      <c r="J25" s="70" t="e">
        <f>VLOOKUP(H25,Results!$A$8:G80,2,FALSE)</f>
        <v>#N/A</v>
      </c>
      <c r="K25" s="70" t="e">
        <f>VLOOKUP(H25,Results!$A$8:G80,4,FALSE)</f>
        <v>#N/A</v>
      </c>
      <c r="L25" s="70" t="e">
        <f>VLOOKUP(H25,Results!$A$8:G80,7,FALSE)</f>
        <v>#N/A</v>
      </c>
      <c r="M25" t="e">
        <f>VLOOKUP(H25,$B$4:B25,1,FALSE)</f>
        <v>#N/A</v>
      </c>
    </row>
    <row r="26" spans="2:13" customFormat="1" ht="12.75">
      <c r="B26" s="70">
        <f>Results!A29</f>
        <v>0</v>
      </c>
      <c r="C26" s="70">
        <f>Results!C29</f>
        <v>0</v>
      </c>
      <c r="D26" s="70">
        <f>Results!B29</f>
        <v>0</v>
      </c>
      <c r="E26" s="70">
        <f>Results!D29</f>
        <v>0</v>
      </c>
      <c r="F26" s="70" t="str">
        <f>Results!G29</f>
        <v/>
      </c>
      <c r="G26" s="70" t="s">
        <v>179</v>
      </c>
      <c r="H26" s="70" t="e">
        <f>VLOOKUP(B26,Results!$A$8:AG81,9,)</f>
        <v>#N/A</v>
      </c>
      <c r="I26" s="70" t="e">
        <f>VLOOKUP(H26,Results!A$8:G81,3,)</f>
        <v>#N/A</v>
      </c>
      <c r="J26" s="70" t="e">
        <f>VLOOKUP(H26,Results!$A$8:G81,2,FALSE)</f>
        <v>#N/A</v>
      </c>
      <c r="K26" s="70" t="e">
        <f>VLOOKUP(H26,Results!$A$8:G81,4,FALSE)</f>
        <v>#N/A</v>
      </c>
      <c r="L26" s="70" t="e">
        <f>VLOOKUP(H26,Results!$A$8:G81,7,FALSE)</f>
        <v>#N/A</v>
      </c>
      <c r="M26" t="e">
        <f>VLOOKUP(H26,$B$4:B26,1,FALSE)</f>
        <v>#N/A</v>
      </c>
    </row>
    <row r="27" spans="2:13" customFormat="1" ht="12.75">
      <c r="B27" s="70">
        <f>Results!A30</f>
        <v>0</v>
      </c>
      <c r="C27" s="70">
        <f>Results!C30</f>
        <v>0</v>
      </c>
      <c r="D27" s="70">
        <f>Results!B30</f>
        <v>0</v>
      </c>
      <c r="E27" s="70">
        <f>Results!D30</f>
        <v>0</v>
      </c>
      <c r="F27" s="70" t="str">
        <f>Results!G30</f>
        <v/>
      </c>
      <c r="G27" s="70" t="s">
        <v>179</v>
      </c>
      <c r="H27" s="70" t="e">
        <f>VLOOKUP(B27,Results!$A$8:AG82,9,)</f>
        <v>#N/A</v>
      </c>
      <c r="I27" s="70" t="e">
        <f>VLOOKUP(H27,Results!A$8:G82,3,)</f>
        <v>#N/A</v>
      </c>
      <c r="J27" s="70" t="e">
        <f>VLOOKUP(H27,Results!$A$8:G82,2,FALSE)</f>
        <v>#N/A</v>
      </c>
      <c r="K27" s="70" t="e">
        <f>VLOOKUP(H27,Results!$A$8:G82,4,FALSE)</f>
        <v>#N/A</v>
      </c>
      <c r="L27" s="70" t="e">
        <f>VLOOKUP(H27,Results!$A$8:G82,7,FALSE)</f>
        <v>#N/A</v>
      </c>
      <c r="M27" t="e">
        <f>VLOOKUP(H27,$B$4:B27,1,FALSE)</f>
        <v>#N/A</v>
      </c>
    </row>
    <row r="28" spans="2:13" customFormat="1" ht="12.75">
      <c r="B28" s="70">
        <f>Results!A31</f>
        <v>0</v>
      </c>
      <c r="C28" s="70">
        <f>Results!C31</f>
        <v>0</v>
      </c>
      <c r="D28" s="70">
        <f>Results!B31</f>
        <v>0</v>
      </c>
      <c r="E28" s="70">
        <f>Results!D31</f>
        <v>0</v>
      </c>
      <c r="F28" s="70" t="str">
        <f>Results!G31</f>
        <v/>
      </c>
      <c r="G28" s="70" t="s">
        <v>179</v>
      </c>
      <c r="H28" s="70" t="e">
        <f>VLOOKUP(B28,Results!$A$8:AG83,9,)</f>
        <v>#N/A</v>
      </c>
      <c r="I28" s="70" t="e">
        <f>VLOOKUP(H28,Results!A$8:G83,3,)</f>
        <v>#N/A</v>
      </c>
      <c r="J28" s="70" t="e">
        <f>VLOOKUP(H28,Results!$A$8:G83,2,FALSE)</f>
        <v>#N/A</v>
      </c>
      <c r="K28" s="70" t="e">
        <f>VLOOKUP(H28,Results!$A$8:G83,4,FALSE)</f>
        <v>#N/A</v>
      </c>
      <c r="L28" s="70" t="e">
        <f>VLOOKUP(H28,Results!$A$8:G83,7,FALSE)</f>
        <v>#N/A</v>
      </c>
      <c r="M28" t="e">
        <f>VLOOKUP(H28,$B$4:B28,1,FALSE)</f>
        <v>#N/A</v>
      </c>
    </row>
    <row r="29" spans="2:13" customFormat="1" ht="12.75">
      <c r="B29" s="70">
        <f>Results!A32</f>
        <v>0</v>
      </c>
      <c r="C29" s="70">
        <f>Results!C32</f>
        <v>0</v>
      </c>
      <c r="D29" s="70">
        <f>Results!B32</f>
        <v>0</v>
      </c>
      <c r="E29" s="70">
        <f>Results!D32</f>
        <v>0</v>
      </c>
      <c r="F29" s="70" t="str">
        <f>Results!G32</f>
        <v/>
      </c>
      <c r="G29" s="70" t="s">
        <v>179</v>
      </c>
      <c r="H29" s="70" t="e">
        <f>VLOOKUP(B29,Results!$A$8:AG84,9,)</f>
        <v>#N/A</v>
      </c>
      <c r="I29" s="70" t="e">
        <f>VLOOKUP(H29,Results!A$8:G84,3,)</f>
        <v>#N/A</v>
      </c>
      <c r="J29" s="70" t="e">
        <f>VLOOKUP(H29,Results!$A$8:G84,2,FALSE)</f>
        <v>#N/A</v>
      </c>
      <c r="K29" s="70" t="e">
        <f>VLOOKUP(H29,Results!$A$8:G84,4,FALSE)</f>
        <v>#N/A</v>
      </c>
      <c r="L29" s="70" t="e">
        <f>VLOOKUP(H29,Results!$A$8:G84,7,FALSE)</f>
        <v>#N/A</v>
      </c>
      <c r="M29" t="e">
        <f>VLOOKUP(H29,$B$4:B29,1,FALSE)</f>
        <v>#N/A</v>
      </c>
    </row>
    <row r="30" spans="2:13" customFormat="1" ht="12.75">
      <c r="B30" s="70">
        <f>Results!A33</f>
        <v>0</v>
      </c>
      <c r="C30" s="70">
        <f>Results!C33</f>
        <v>0</v>
      </c>
      <c r="D30" s="70">
        <f>Results!B33</f>
        <v>0</v>
      </c>
      <c r="E30" s="70">
        <f>Results!D33</f>
        <v>0</v>
      </c>
      <c r="F30" s="70" t="str">
        <f>Results!G33</f>
        <v/>
      </c>
      <c r="G30" s="70" t="s">
        <v>179</v>
      </c>
      <c r="H30" s="70" t="e">
        <f>VLOOKUP(B30,Results!$A$8:AG85,9,)</f>
        <v>#N/A</v>
      </c>
      <c r="I30" s="70" t="e">
        <f>VLOOKUP(H30,Results!A$8:G85,3,)</f>
        <v>#N/A</v>
      </c>
      <c r="J30" s="70" t="e">
        <f>VLOOKUP(H30,Results!$A$8:G85,2,FALSE)</f>
        <v>#N/A</v>
      </c>
      <c r="K30" s="70" t="e">
        <f>VLOOKUP(H30,Results!$A$8:G85,4,FALSE)</f>
        <v>#N/A</v>
      </c>
      <c r="L30" s="70" t="e">
        <f>VLOOKUP(H30,Results!$A$8:G85,7,FALSE)</f>
        <v>#N/A</v>
      </c>
      <c r="M30" t="e">
        <f>VLOOKUP(H30,$B$4:B30,1,FALSE)</f>
        <v>#N/A</v>
      </c>
    </row>
    <row r="31" spans="2:13" customFormat="1" ht="12.75">
      <c r="B31" s="70">
        <f>Results!A34</f>
        <v>0</v>
      </c>
      <c r="C31" s="70">
        <f>Results!C34</f>
        <v>0</v>
      </c>
      <c r="D31" s="70">
        <f>Results!B34</f>
        <v>0</v>
      </c>
      <c r="E31" s="70">
        <f>Results!D34</f>
        <v>0</v>
      </c>
      <c r="F31" s="70" t="str">
        <f>Results!G34</f>
        <v/>
      </c>
      <c r="G31" s="70" t="s">
        <v>179</v>
      </c>
      <c r="H31" s="70" t="e">
        <f>VLOOKUP(B31,Results!$A$8:AG86,9,)</f>
        <v>#N/A</v>
      </c>
      <c r="I31" s="70" t="e">
        <f>VLOOKUP(H31,Results!A$8:G86,3,)</f>
        <v>#N/A</v>
      </c>
      <c r="J31" s="70" t="e">
        <f>VLOOKUP(H31,Results!$A$8:G86,2,FALSE)</f>
        <v>#N/A</v>
      </c>
      <c r="K31" s="70" t="e">
        <f>VLOOKUP(H31,Results!$A$8:G86,4,FALSE)</f>
        <v>#N/A</v>
      </c>
      <c r="L31" s="70" t="e">
        <f>VLOOKUP(H31,Results!$A$8:G86,7,FALSE)</f>
        <v>#N/A</v>
      </c>
      <c r="M31" t="e">
        <f>VLOOKUP(H31,$B$4:B31,1,FALSE)</f>
        <v>#N/A</v>
      </c>
    </row>
    <row r="32" spans="2:13" customFormat="1" ht="12.75">
      <c r="B32" s="70">
        <f>Results!A35</f>
        <v>0</v>
      </c>
      <c r="C32" s="70">
        <f>Results!C35</f>
        <v>0</v>
      </c>
      <c r="D32" s="70">
        <f>Results!B35</f>
        <v>0</v>
      </c>
      <c r="E32" s="70">
        <f>Results!D35</f>
        <v>0</v>
      </c>
      <c r="F32" s="70" t="str">
        <f>Results!G35</f>
        <v/>
      </c>
      <c r="G32" s="70" t="s">
        <v>179</v>
      </c>
      <c r="H32" s="70" t="e">
        <f>VLOOKUP(B32,Results!$A$8:AG87,9,)</f>
        <v>#N/A</v>
      </c>
      <c r="I32" s="70" t="e">
        <f>VLOOKUP(H32,Results!A$8:G87,3,)</f>
        <v>#N/A</v>
      </c>
      <c r="J32" s="70" t="e">
        <f>VLOOKUP(H32,Results!$A$8:G87,2,FALSE)</f>
        <v>#N/A</v>
      </c>
      <c r="K32" s="70" t="e">
        <f>VLOOKUP(H32,Results!$A$8:G87,4,FALSE)</f>
        <v>#N/A</v>
      </c>
      <c r="L32" s="70" t="e">
        <f>VLOOKUP(H32,Results!$A$8:G87,7,FALSE)</f>
        <v>#N/A</v>
      </c>
      <c r="M32" t="e">
        <f>VLOOKUP(H32,$B$4:B32,1,FALSE)</f>
        <v>#N/A</v>
      </c>
    </row>
    <row r="33" spans="2:13" customFormat="1" ht="12.75">
      <c r="B33" s="70">
        <f>Results!A36</f>
        <v>0</v>
      </c>
      <c r="C33" s="70">
        <f>Results!C36</f>
        <v>0</v>
      </c>
      <c r="D33" s="70">
        <f>Results!B36</f>
        <v>0</v>
      </c>
      <c r="E33" s="70">
        <f>Results!D36</f>
        <v>0</v>
      </c>
      <c r="F33" s="70" t="str">
        <f>Results!G36</f>
        <v/>
      </c>
      <c r="G33" s="70" t="s">
        <v>179</v>
      </c>
      <c r="H33" s="70" t="e">
        <f>VLOOKUP(B33,Results!$A$8:AG88,9,)</f>
        <v>#N/A</v>
      </c>
      <c r="I33" s="70" t="e">
        <f>VLOOKUP(H33,Results!A$8:G88,3,)</f>
        <v>#N/A</v>
      </c>
      <c r="J33" s="70" t="e">
        <f>VLOOKUP(H33,Results!$A$8:G88,2,FALSE)</f>
        <v>#N/A</v>
      </c>
      <c r="K33" s="70" t="e">
        <f>VLOOKUP(H33,Results!$A$8:G88,4,FALSE)</f>
        <v>#N/A</v>
      </c>
      <c r="L33" s="70" t="e">
        <f>VLOOKUP(H33,Results!$A$8:G88,7,FALSE)</f>
        <v>#N/A</v>
      </c>
      <c r="M33" t="e">
        <f>VLOOKUP(H33,$B$4:B33,1,FALSE)</f>
        <v>#N/A</v>
      </c>
    </row>
    <row r="34" spans="2:13" customFormat="1" ht="12.75">
      <c r="B34" s="70">
        <f>Results!A37</f>
        <v>0</v>
      </c>
      <c r="C34" s="70">
        <f>Results!C37</f>
        <v>0</v>
      </c>
      <c r="D34" s="70">
        <f>Results!B37</f>
        <v>0</v>
      </c>
      <c r="E34" s="70">
        <f>Results!D37</f>
        <v>0</v>
      </c>
      <c r="F34" s="70" t="str">
        <f>Results!G37</f>
        <v/>
      </c>
      <c r="G34" s="70" t="s">
        <v>179</v>
      </c>
      <c r="H34" s="70" t="e">
        <f>VLOOKUP(B34,Results!$A$8:AG89,9,)</f>
        <v>#N/A</v>
      </c>
      <c r="I34" s="70" t="e">
        <f>VLOOKUP(H34,Results!A$8:G89,3,)</f>
        <v>#N/A</v>
      </c>
      <c r="J34" s="70" t="e">
        <f>VLOOKUP(H34,Results!$A$8:G89,2,FALSE)</f>
        <v>#N/A</v>
      </c>
      <c r="K34" s="70" t="e">
        <f>VLOOKUP(H34,Results!$A$8:G89,4,FALSE)</f>
        <v>#N/A</v>
      </c>
      <c r="L34" s="70" t="e">
        <f>VLOOKUP(H34,Results!$A$8:G89,7,FALSE)</f>
        <v>#N/A</v>
      </c>
      <c r="M34" t="e">
        <f>VLOOKUP(H34,$B$4:B34,1,FALSE)</f>
        <v>#N/A</v>
      </c>
    </row>
    <row r="35" spans="2:13" customFormat="1" ht="12.75">
      <c r="B35" s="70">
        <f>Results!A38</f>
        <v>0</v>
      </c>
      <c r="C35" s="70">
        <f>Results!C38</f>
        <v>0</v>
      </c>
      <c r="D35" s="70">
        <f>Results!B38</f>
        <v>0</v>
      </c>
      <c r="E35" s="70">
        <f>Results!D38</f>
        <v>0</v>
      </c>
      <c r="F35" s="70" t="str">
        <f>Results!G38</f>
        <v/>
      </c>
      <c r="G35" s="70" t="s">
        <v>179</v>
      </c>
      <c r="H35" s="70" t="e">
        <f>VLOOKUP(B35,Results!$A$8:AG90,9,)</f>
        <v>#N/A</v>
      </c>
      <c r="I35" s="70" t="e">
        <f>VLOOKUP(H35,Results!A$8:G90,3,)</f>
        <v>#N/A</v>
      </c>
      <c r="J35" s="70" t="e">
        <f>VLOOKUP(H35,Results!$A$8:G90,2,FALSE)</f>
        <v>#N/A</v>
      </c>
      <c r="K35" s="70" t="e">
        <f>VLOOKUP(H35,Results!$A$8:G90,4,FALSE)</f>
        <v>#N/A</v>
      </c>
      <c r="L35" s="70" t="e">
        <f>VLOOKUP(H35,Results!$A$8:G90,7,FALSE)</f>
        <v>#N/A</v>
      </c>
      <c r="M35" t="e">
        <f>VLOOKUP(H35,$B$4:B35,1,FALSE)</f>
        <v>#N/A</v>
      </c>
    </row>
    <row r="36" spans="2:13" customFormat="1" ht="12.75">
      <c r="B36" s="70">
        <f>Results!A39</f>
        <v>0</v>
      </c>
      <c r="C36" s="70">
        <f>Results!C39</f>
        <v>0</v>
      </c>
      <c r="D36" s="70">
        <f>Results!B39</f>
        <v>0</v>
      </c>
      <c r="E36" s="70">
        <f>Results!D39</f>
        <v>0</v>
      </c>
      <c r="F36" s="70" t="str">
        <f>Results!G39</f>
        <v/>
      </c>
      <c r="G36" s="70" t="s">
        <v>179</v>
      </c>
      <c r="H36" s="70" t="e">
        <f>VLOOKUP(B36,Results!$A$8:AG91,9,)</f>
        <v>#N/A</v>
      </c>
      <c r="I36" s="70" t="e">
        <f>VLOOKUP(H36,Results!A$8:G91,3,)</f>
        <v>#N/A</v>
      </c>
      <c r="J36" s="70" t="e">
        <f>VLOOKUP(H36,Results!$A$8:G91,2,FALSE)</f>
        <v>#N/A</v>
      </c>
      <c r="K36" s="70" t="e">
        <f>VLOOKUP(H36,Results!$A$8:G91,4,FALSE)</f>
        <v>#N/A</v>
      </c>
      <c r="L36" s="70" t="e">
        <f>VLOOKUP(H36,Results!$A$8:G91,7,FALSE)</f>
        <v>#N/A</v>
      </c>
      <c r="M36" t="e">
        <f>VLOOKUP(H36,$B$4:B36,1,FALSE)</f>
        <v>#N/A</v>
      </c>
    </row>
    <row r="37" spans="2:13" customFormat="1" ht="12.75">
      <c r="B37" s="70">
        <f>Results!A40</f>
        <v>0</v>
      </c>
      <c r="C37" s="70">
        <f>Results!C40</f>
        <v>0</v>
      </c>
      <c r="D37" s="70">
        <f>Results!B40</f>
        <v>0</v>
      </c>
      <c r="E37" s="70">
        <f>Results!D40</f>
        <v>0</v>
      </c>
      <c r="F37" s="70" t="str">
        <f>Results!G40</f>
        <v/>
      </c>
      <c r="G37" s="70" t="s">
        <v>179</v>
      </c>
      <c r="H37" s="70" t="e">
        <f>VLOOKUP(B37,Results!$A$8:AG92,9,)</f>
        <v>#N/A</v>
      </c>
      <c r="I37" s="70" t="e">
        <f>VLOOKUP(H37,Results!A$8:G92,3,)</f>
        <v>#N/A</v>
      </c>
      <c r="J37" s="70" t="e">
        <f>VLOOKUP(H37,Results!$A$8:G92,2,FALSE)</f>
        <v>#N/A</v>
      </c>
      <c r="K37" s="70" t="e">
        <f>VLOOKUP(H37,Results!$A$8:G92,4,FALSE)</f>
        <v>#N/A</v>
      </c>
      <c r="L37" s="70" t="e">
        <f>VLOOKUP(H37,Results!$A$8:G92,7,FALSE)</f>
        <v>#N/A</v>
      </c>
      <c r="M37" t="e">
        <f>VLOOKUP(H37,$B$4:B37,1,FALSE)</f>
        <v>#N/A</v>
      </c>
    </row>
    <row r="38" spans="2:13" customFormat="1" ht="12.75">
      <c r="B38" s="70">
        <f>Results!A41</f>
        <v>0</v>
      </c>
      <c r="C38" s="70">
        <f>Results!C41</f>
        <v>0</v>
      </c>
      <c r="D38" s="70">
        <f>Results!B41</f>
        <v>0</v>
      </c>
      <c r="E38" s="70">
        <f>Results!D41</f>
        <v>0</v>
      </c>
      <c r="F38" s="70" t="str">
        <f>Results!G41</f>
        <v/>
      </c>
      <c r="G38" s="70" t="s">
        <v>179</v>
      </c>
      <c r="H38" s="70" t="e">
        <f>VLOOKUP(B38,Results!$A$8:AG93,9,)</f>
        <v>#N/A</v>
      </c>
      <c r="I38" s="70" t="e">
        <f>VLOOKUP(H38,Results!A$8:G93,3,)</f>
        <v>#N/A</v>
      </c>
      <c r="J38" s="70" t="e">
        <f>VLOOKUP(H38,Results!$A$8:G93,2,FALSE)</f>
        <v>#N/A</v>
      </c>
      <c r="K38" s="70" t="e">
        <f>VLOOKUP(H38,Results!$A$8:G93,4,FALSE)</f>
        <v>#N/A</v>
      </c>
      <c r="L38" s="70" t="e">
        <f>VLOOKUP(H38,Results!$A$8:G93,7,FALSE)</f>
        <v>#N/A</v>
      </c>
      <c r="M38" t="e">
        <f>VLOOKUP(H38,$B$4:B38,1,FALSE)</f>
        <v>#N/A</v>
      </c>
    </row>
    <row r="39" spans="2:13" customFormat="1" ht="12.75">
      <c r="B39" s="70">
        <f>Results!A42</f>
        <v>0</v>
      </c>
      <c r="C39" s="70">
        <f>Results!C42</f>
        <v>0</v>
      </c>
      <c r="D39" s="70">
        <f>Results!B42</f>
        <v>0</v>
      </c>
      <c r="E39" s="70">
        <f>Results!D42</f>
        <v>0</v>
      </c>
      <c r="F39" s="70" t="str">
        <f>Results!G42</f>
        <v/>
      </c>
      <c r="G39" s="70" t="s">
        <v>179</v>
      </c>
      <c r="H39" s="70" t="e">
        <f>VLOOKUP(B39,Results!$A$8:AG94,9,)</f>
        <v>#N/A</v>
      </c>
      <c r="I39" s="70" t="e">
        <f>VLOOKUP(H39,Results!A$8:G94,3,)</f>
        <v>#N/A</v>
      </c>
      <c r="J39" s="70" t="e">
        <f>VLOOKUP(H39,Results!$A$8:G94,2,FALSE)</f>
        <v>#N/A</v>
      </c>
      <c r="K39" s="70" t="e">
        <f>VLOOKUP(H39,Results!$A$8:G94,4,FALSE)</f>
        <v>#N/A</v>
      </c>
      <c r="L39" s="70" t="e">
        <f>VLOOKUP(H39,Results!$A$8:G94,7,FALSE)</f>
        <v>#N/A</v>
      </c>
      <c r="M39" t="e">
        <f>VLOOKUP(H39,$B$4:B39,1,FALSE)</f>
        <v>#N/A</v>
      </c>
    </row>
    <row r="40" spans="2:13" customFormat="1" ht="12.75">
      <c r="B40" s="70">
        <f>Results!A43</f>
        <v>0</v>
      </c>
      <c r="C40" s="70">
        <f>Results!C43</f>
        <v>0</v>
      </c>
      <c r="D40" s="70">
        <f>Results!B43</f>
        <v>0</v>
      </c>
      <c r="E40" s="70">
        <f>Results!D43</f>
        <v>0</v>
      </c>
      <c r="F40" s="70" t="str">
        <f>Results!G43</f>
        <v/>
      </c>
      <c r="G40" s="70" t="s">
        <v>179</v>
      </c>
      <c r="H40" s="70" t="e">
        <f>VLOOKUP(B40,Results!$A$8:AG95,9,)</f>
        <v>#N/A</v>
      </c>
      <c r="I40" s="70" t="e">
        <f>VLOOKUP(H40,Results!A$8:G95,3,)</f>
        <v>#N/A</v>
      </c>
      <c r="J40" s="70" t="e">
        <f>VLOOKUP(H40,Results!$A$8:G95,2,FALSE)</f>
        <v>#N/A</v>
      </c>
      <c r="K40" s="70" t="e">
        <f>VLOOKUP(H40,Results!$A$8:G95,4,FALSE)</f>
        <v>#N/A</v>
      </c>
      <c r="L40" s="70" t="e">
        <f>VLOOKUP(H40,Results!$A$8:G95,7,FALSE)</f>
        <v>#N/A</v>
      </c>
      <c r="M40" t="e">
        <f>VLOOKUP(H40,$B$4:B40,1,FALSE)</f>
        <v>#N/A</v>
      </c>
    </row>
    <row r="41" spans="2:13" customFormat="1" ht="12.75">
      <c r="B41" s="70">
        <f>Results!A44</f>
        <v>0</v>
      </c>
      <c r="C41" s="70">
        <f>Results!C44</f>
        <v>0</v>
      </c>
      <c r="D41" s="70">
        <f>Results!B44</f>
        <v>0</v>
      </c>
      <c r="E41" s="70">
        <f>Results!D44</f>
        <v>0</v>
      </c>
      <c r="F41" s="70" t="str">
        <f>Results!G44</f>
        <v/>
      </c>
      <c r="G41" s="70" t="s">
        <v>179</v>
      </c>
      <c r="H41" s="70" t="e">
        <f>VLOOKUP(B41,Results!$A$8:AG96,9,)</f>
        <v>#N/A</v>
      </c>
      <c r="I41" s="70" t="e">
        <f>VLOOKUP(H41,Results!A$8:G96,3,)</f>
        <v>#N/A</v>
      </c>
      <c r="J41" s="70" t="e">
        <f>VLOOKUP(H41,Results!$A$8:G96,2,FALSE)</f>
        <v>#N/A</v>
      </c>
      <c r="K41" s="70" t="e">
        <f>VLOOKUP(H41,Results!$A$8:G96,4,FALSE)</f>
        <v>#N/A</v>
      </c>
      <c r="L41" s="70" t="e">
        <f>VLOOKUP(H41,Results!$A$8:G96,7,FALSE)</f>
        <v>#N/A</v>
      </c>
      <c r="M41" t="e">
        <f>VLOOKUP(H41,$B$4:B41,1,FALSE)</f>
        <v>#N/A</v>
      </c>
    </row>
    <row r="42" spans="2:13" customFormat="1" ht="12.75">
      <c r="B42" s="70">
        <f>Results!A45</f>
        <v>0</v>
      </c>
      <c r="C42" s="70">
        <f>Results!C45</f>
        <v>0</v>
      </c>
      <c r="D42" s="70">
        <f>Results!B45</f>
        <v>0</v>
      </c>
      <c r="E42" s="70">
        <f>Results!D45</f>
        <v>0</v>
      </c>
      <c r="F42" s="70" t="str">
        <f>Results!G45</f>
        <v/>
      </c>
      <c r="G42" s="70" t="s">
        <v>179</v>
      </c>
      <c r="H42" s="70" t="e">
        <f>VLOOKUP(B42,Results!$A$8:AG97,9,)</f>
        <v>#N/A</v>
      </c>
      <c r="I42" s="70" t="e">
        <f>VLOOKUP(H42,Results!A$8:G97,3,)</f>
        <v>#N/A</v>
      </c>
      <c r="J42" s="70" t="e">
        <f>VLOOKUP(H42,Results!$A$8:G97,2,FALSE)</f>
        <v>#N/A</v>
      </c>
      <c r="K42" s="70" t="e">
        <f>VLOOKUP(H42,Results!$A$8:G97,4,FALSE)</f>
        <v>#N/A</v>
      </c>
      <c r="L42" s="70" t="e">
        <f>VLOOKUP(H42,Results!$A$8:G97,7,FALSE)</f>
        <v>#N/A</v>
      </c>
      <c r="M42" t="e">
        <f>VLOOKUP(H42,$B$4:B42,1,FALSE)</f>
        <v>#N/A</v>
      </c>
    </row>
    <row r="43" spans="2:13" customFormat="1" ht="12.75">
      <c r="B43" s="70">
        <f>Results!A46</f>
        <v>0</v>
      </c>
      <c r="C43" s="70">
        <f>Results!C46</f>
        <v>0</v>
      </c>
      <c r="D43" s="70">
        <f>Results!B46</f>
        <v>0</v>
      </c>
      <c r="E43" s="70">
        <f>Results!D46</f>
        <v>0</v>
      </c>
      <c r="F43" s="70" t="str">
        <f>Results!G46</f>
        <v/>
      </c>
      <c r="G43" s="70" t="s">
        <v>179</v>
      </c>
      <c r="H43" s="70" t="e">
        <f>VLOOKUP(B43,Results!$A$8:AG98,9,)</f>
        <v>#N/A</v>
      </c>
      <c r="I43" s="70" t="e">
        <f>VLOOKUP(H43,Results!A$8:G98,3,)</f>
        <v>#N/A</v>
      </c>
      <c r="J43" s="70" t="e">
        <f>VLOOKUP(H43,Results!$A$8:G98,2,FALSE)</f>
        <v>#N/A</v>
      </c>
      <c r="K43" s="70" t="e">
        <f>VLOOKUP(H43,Results!$A$8:G98,4,FALSE)</f>
        <v>#N/A</v>
      </c>
      <c r="L43" s="70" t="e">
        <f>VLOOKUP(H43,Results!$A$8:G98,7,FALSE)</f>
        <v>#N/A</v>
      </c>
      <c r="M43" t="e">
        <f>VLOOKUP(H43,$B$4:B43,1,FALSE)</f>
        <v>#N/A</v>
      </c>
    </row>
    <row r="44" spans="2:13" customFormat="1" ht="12.75">
      <c r="B44" s="70">
        <f>Results!A47</f>
        <v>0</v>
      </c>
      <c r="C44" s="70">
        <f>Results!C47</f>
        <v>0</v>
      </c>
      <c r="D44" s="70">
        <f>Results!B47</f>
        <v>0</v>
      </c>
      <c r="E44" s="70">
        <f>Results!D47</f>
        <v>0</v>
      </c>
      <c r="F44" s="70" t="str">
        <f>Results!G47</f>
        <v/>
      </c>
      <c r="G44" s="70" t="s">
        <v>179</v>
      </c>
      <c r="H44" s="70" t="e">
        <f>VLOOKUP(B44,Results!$A$8:AG99,9,)</f>
        <v>#N/A</v>
      </c>
      <c r="I44" s="70" t="e">
        <f>VLOOKUP(H44,Results!A$8:G99,3,)</f>
        <v>#N/A</v>
      </c>
      <c r="J44" s="70" t="e">
        <f>VLOOKUP(H44,Results!$A$8:G99,2,FALSE)</f>
        <v>#N/A</v>
      </c>
      <c r="K44" s="70" t="e">
        <f>VLOOKUP(H44,Results!$A$8:G99,4,FALSE)</f>
        <v>#N/A</v>
      </c>
      <c r="L44" s="70" t="e">
        <f>VLOOKUP(H44,Results!$A$8:G99,7,FALSE)</f>
        <v>#N/A</v>
      </c>
      <c r="M44" t="e">
        <f>VLOOKUP(H44,$B$4:B44,1,FALSE)</f>
        <v>#N/A</v>
      </c>
    </row>
    <row r="45" spans="2:13" customFormat="1" ht="12.75">
      <c r="B45" s="70">
        <f>Results!A48</f>
        <v>0</v>
      </c>
      <c r="C45" s="70">
        <f>Results!C48</f>
        <v>0</v>
      </c>
      <c r="D45" s="70">
        <f>Results!B48</f>
        <v>0</v>
      </c>
      <c r="E45" s="70">
        <f>Results!D48</f>
        <v>0</v>
      </c>
      <c r="F45" s="70" t="str">
        <f>Results!G48</f>
        <v/>
      </c>
      <c r="G45" s="70" t="s">
        <v>179</v>
      </c>
      <c r="H45" s="70" t="e">
        <f>VLOOKUP(B45,Results!$A$8:AG100,9,)</f>
        <v>#N/A</v>
      </c>
      <c r="I45" s="70" t="e">
        <f>VLOOKUP(H45,Results!A$8:G100,3,)</f>
        <v>#N/A</v>
      </c>
      <c r="J45" s="70" t="e">
        <f>VLOOKUP(H45,Results!$A$8:G100,2,FALSE)</f>
        <v>#N/A</v>
      </c>
      <c r="K45" s="70" t="e">
        <f>VLOOKUP(H45,Results!$A$8:G100,4,FALSE)</f>
        <v>#N/A</v>
      </c>
      <c r="L45" s="70" t="e">
        <f>VLOOKUP(H45,Results!$A$8:G100,7,FALSE)</f>
        <v>#N/A</v>
      </c>
      <c r="M45" t="e">
        <f>VLOOKUP(H45,$B$4:B45,1,FALSE)</f>
        <v>#N/A</v>
      </c>
    </row>
    <row r="46" spans="2:13" customFormat="1" ht="12.75">
      <c r="B46" s="70">
        <f>Results!A49</f>
        <v>0</v>
      </c>
      <c r="C46" s="70">
        <f>Results!C49</f>
        <v>0</v>
      </c>
      <c r="D46" s="70">
        <f>Results!B49</f>
        <v>0</v>
      </c>
      <c r="E46" s="70">
        <f>Results!D49</f>
        <v>0</v>
      </c>
      <c r="F46" s="70" t="str">
        <f>Results!G49</f>
        <v/>
      </c>
      <c r="G46" s="70" t="s">
        <v>179</v>
      </c>
      <c r="H46" s="70" t="e">
        <f>VLOOKUP(B46,Results!$A$8:AG101,9,)</f>
        <v>#N/A</v>
      </c>
      <c r="I46" s="70" t="e">
        <f>VLOOKUP(H46,Results!A$8:G101,3,)</f>
        <v>#N/A</v>
      </c>
      <c r="J46" s="70" t="e">
        <f>VLOOKUP(H46,Results!$A$8:G101,2,FALSE)</f>
        <v>#N/A</v>
      </c>
      <c r="K46" s="70" t="e">
        <f>VLOOKUP(H46,Results!$A$8:G101,4,FALSE)</f>
        <v>#N/A</v>
      </c>
      <c r="L46" s="70" t="e">
        <f>VLOOKUP(H46,Results!$A$8:G101,7,FALSE)</f>
        <v>#N/A</v>
      </c>
      <c r="M46" t="e">
        <f>VLOOKUP(H46,$B$4:B46,1,FALSE)</f>
        <v>#N/A</v>
      </c>
    </row>
    <row r="47" spans="2:13" customFormat="1" ht="12.75">
      <c r="B47" s="70">
        <f>Results!A50</f>
        <v>0</v>
      </c>
      <c r="C47" s="70">
        <f>Results!C50</f>
        <v>0</v>
      </c>
      <c r="D47" s="70">
        <f>Results!B50</f>
        <v>0</v>
      </c>
      <c r="E47" s="70">
        <f>Results!D50</f>
        <v>0</v>
      </c>
      <c r="F47" s="70" t="str">
        <f>Results!G50</f>
        <v/>
      </c>
      <c r="G47" s="70" t="s">
        <v>179</v>
      </c>
      <c r="H47" s="70" t="e">
        <f>VLOOKUP(B47,Results!$A$8:AG102,9,)</f>
        <v>#N/A</v>
      </c>
      <c r="I47" s="70" t="e">
        <f>VLOOKUP(H47,Results!A$8:G102,3,)</f>
        <v>#N/A</v>
      </c>
      <c r="J47" s="70" t="e">
        <f>VLOOKUP(H47,Results!$A$8:G102,2,FALSE)</f>
        <v>#N/A</v>
      </c>
      <c r="K47" s="70" t="e">
        <f>VLOOKUP(H47,Results!$A$8:G102,4,FALSE)</f>
        <v>#N/A</v>
      </c>
      <c r="L47" s="70" t="e">
        <f>VLOOKUP(H47,Results!$A$8:G102,7,FALSE)</f>
        <v>#N/A</v>
      </c>
      <c r="M47" t="e">
        <f>VLOOKUP(H47,$B$4:B47,1,FALSE)</f>
        <v>#N/A</v>
      </c>
    </row>
    <row r="48" spans="2:13" customFormat="1" ht="12.75">
      <c r="B48" s="70">
        <f>Results!A51</f>
        <v>0</v>
      </c>
      <c r="C48" s="70">
        <f>Results!C51</f>
        <v>0</v>
      </c>
      <c r="D48" s="70">
        <f>Results!B51</f>
        <v>0</v>
      </c>
      <c r="E48" s="70">
        <f>Results!D51</f>
        <v>0</v>
      </c>
      <c r="F48" s="70" t="str">
        <f>Results!G51</f>
        <v/>
      </c>
      <c r="G48" s="70" t="s">
        <v>179</v>
      </c>
      <c r="H48" s="70" t="e">
        <f>VLOOKUP(B48,Results!$A$8:AG103,9,)</f>
        <v>#N/A</v>
      </c>
      <c r="I48" s="70" t="e">
        <f>VLOOKUP(H48,Results!A$8:G103,3,)</f>
        <v>#N/A</v>
      </c>
      <c r="J48" s="70" t="e">
        <f>VLOOKUP(H48,Results!$A$8:G103,2,FALSE)</f>
        <v>#N/A</v>
      </c>
      <c r="K48" s="70" t="e">
        <f>VLOOKUP(H48,Results!$A$8:G103,4,FALSE)</f>
        <v>#N/A</v>
      </c>
      <c r="L48" s="70" t="e">
        <f>VLOOKUP(H48,Results!$A$8:G103,7,FALSE)</f>
        <v>#N/A</v>
      </c>
      <c r="M48" t="e">
        <f>VLOOKUP(H48,$B$4:B48,1,FALSE)</f>
        <v>#N/A</v>
      </c>
    </row>
    <row r="49" spans="2:13" customFormat="1" ht="12.75">
      <c r="B49" s="70">
        <f>Results!A52</f>
        <v>0</v>
      </c>
      <c r="C49" s="70">
        <f>Results!C52</f>
        <v>0</v>
      </c>
      <c r="D49" s="70">
        <f>Results!B52</f>
        <v>0</v>
      </c>
      <c r="E49" s="70">
        <f>Results!D52</f>
        <v>0</v>
      </c>
      <c r="F49" s="70" t="str">
        <f>Results!G52</f>
        <v/>
      </c>
      <c r="G49" s="70" t="s">
        <v>179</v>
      </c>
      <c r="H49" s="70" t="e">
        <f>VLOOKUP(B49,Results!$A$8:AG104,9,)</f>
        <v>#N/A</v>
      </c>
      <c r="I49" s="70" t="e">
        <f>VLOOKUP(H49,Results!A$8:G104,3,)</f>
        <v>#N/A</v>
      </c>
      <c r="J49" s="70" t="e">
        <f>VLOOKUP(H49,Results!$A$8:G104,2,FALSE)</f>
        <v>#N/A</v>
      </c>
      <c r="K49" s="70" t="e">
        <f>VLOOKUP(H49,Results!$A$8:G104,4,FALSE)</f>
        <v>#N/A</v>
      </c>
      <c r="L49" s="70" t="e">
        <f>VLOOKUP(H49,Results!$A$8:G104,7,FALSE)</f>
        <v>#N/A</v>
      </c>
      <c r="M49" t="e">
        <f>VLOOKUP(H49,$B$4:B49,1,FALSE)</f>
        <v>#N/A</v>
      </c>
    </row>
    <row r="50" spans="2:13" customFormat="1" ht="12.75">
      <c r="B50" s="70">
        <f>Results!A53</f>
        <v>0</v>
      </c>
      <c r="C50" s="70">
        <f>Results!C53</f>
        <v>0</v>
      </c>
      <c r="D50" s="70">
        <f>Results!B53</f>
        <v>0</v>
      </c>
      <c r="E50" s="70">
        <f>Results!D53</f>
        <v>0</v>
      </c>
      <c r="F50" s="70" t="str">
        <f>Results!G53</f>
        <v/>
      </c>
      <c r="G50" s="70" t="s">
        <v>179</v>
      </c>
      <c r="H50" s="70" t="e">
        <f>VLOOKUP(B50,Results!$A$8:AG105,9,)</f>
        <v>#N/A</v>
      </c>
      <c r="I50" s="70" t="e">
        <f>VLOOKUP(H50,Results!A$8:G105,3,)</f>
        <v>#N/A</v>
      </c>
      <c r="J50" s="70" t="e">
        <f>VLOOKUP(H50,Results!$A$8:G105,2,FALSE)</f>
        <v>#N/A</v>
      </c>
      <c r="K50" s="70" t="e">
        <f>VLOOKUP(H50,Results!$A$8:G105,4,FALSE)</f>
        <v>#N/A</v>
      </c>
      <c r="L50" s="70" t="e">
        <f>VLOOKUP(H50,Results!$A$8:G105,7,FALSE)</f>
        <v>#N/A</v>
      </c>
      <c r="M50" t="e">
        <f>VLOOKUP(H50,$B$4:B50,1,FALSE)</f>
        <v>#N/A</v>
      </c>
    </row>
    <row r="51" spans="2:13" customFormat="1" ht="12.75">
      <c r="B51" s="70">
        <f>Results!A54</f>
        <v>0</v>
      </c>
      <c r="C51" s="70">
        <f>Results!C54</f>
        <v>0</v>
      </c>
      <c r="D51" s="70">
        <f>Results!B54</f>
        <v>0</v>
      </c>
      <c r="E51" s="70">
        <f>Results!D54</f>
        <v>0</v>
      </c>
      <c r="F51" s="70" t="str">
        <f>Results!G54</f>
        <v/>
      </c>
      <c r="G51" s="70" t="s">
        <v>179</v>
      </c>
      <c r="H51" s="70" t="e">
        <f>VLOOKUP(B51,Results!$A$8:AG106,9,)</f>
        <v>#N/A</v>
      </c>
      <c r="I51" s="70" t="e">
        <f>VLOOKUP(H51,Results!A$8:G106,3,)</f>
        <v>#N/A</v>
      </c>
      <c r="J51" s="70" t="e">
        <f>VLOOKUP(H51,Results!$A$8:G106,2,FALSE)</f>
        <v>#N/A</v>
      </c>
      <c r="K51" s="70" t="e">
        <f>VLOOKUP(H51,Results!$A$8:G106,4,FALSE)</f>
        <v>#N/A</v>
      </c>
      <c r="L51" s="70" t="e">
        <f>VLOOKUP(H51,Results!$A$8:G106,7,FALSE)</f>
        <v>#N/A</v>
      </c>
      <c r="M51" t="e">
        <f>VLOOKUP(H51,$B$4:B51,1,FALSE)</f>
        <v>#N/A</v>
      </c>
    </row>
    <row r="52" spans="2:13" customFormat="1" ht="12.75">
      <c r="B52" s="70">
        <f>Results!A55</f>
        <v>0</v>
      </c>
      <c r="C52" s="70">
        <f>Results!C55</f>
        <v>0</v>
      </c>
      <c r="D52" s="70">
        <f>Results!B55</f>
        <v>0</v>
      </c>
      <c r="E52" s="70">
        <f>Results!D55</f>
        <v>0</v>
      </c>
      <c r="F52" s="70" t="str">
        <f>Results!G55</f>
        <v/>
      </c>
      <c r="G52" s="70" t="s">
        <v>179</v>
      </c>
      <c r="H52" s="70" t="e">
        <f>VLOOKUP(B52,Results!$A$8:AG108,9,)</f>
        <v>#N/A</v>
      </c>
      <c r="I52" s="70" t="e">
        <f>VLOOKUP(H52,Results!A$8:G108,3,)</f>
        <v>#N/A</v>
      </c>
      <c r="J52" s="70" t="e">
        <f>VLOOKUP(H52,Results!$A$8:G108,2,FALSE)</f>
        <v>#N/A</v>
      </c>
      <c r="K52" s="70" t="e">
        <f>VLOOKUP(H52,Results!$A$8:G108,4,FALSE)</f>
        <v>#N/A</v>
      </c>
      <c r="L52" s="70" t="e">
        <f>VLOOKUP(H52,Results!$A$8:G108,7,FALSE)</f>
        <v>#N/A</v>
      </c>
      <c r="M52" t="e">
        <f>VLOOKUP(H52,$B$4:B52,1,FALSE)</f>
        <v>#N/A</v>
      </c>
    </row>
    <row r="53" spans="2:13" customFormat="1" ht="12.75">
      <c r="B53" s="70">
        <f>Results!A56</f>
        <v>0</v>
      </c>
      <c r="C53" s="70">
        <f>Results!C56</f>
        <v>0</v>
      </c>
      <c r="D53" s="70">
        <f>Results!B56</f>
        <v>0</v>
      </c>
      <c r="E53" s="70">
        <f>Results!D56</f>
        <v>0</v>
      </c>
      <c r="F53" s="70" t="str">
        <f>Results!G56</f>
        <v/>
      </c>
      <c r="G53" s="70" t="s">
        <v>179</v>
      </c>
      <c r="H53" s="70" t="e">
        <f>VLOOKUP(B53,Results!$A$8:AG109,9,)</f>
        <v>#N/A</v>
      </c>
      <c r="I53" s="70" t="e">
        <f>VLOOKUP(H53,Results!A$8:G109,3,)</f>
        <v>#N/A</v>
      </c>
      <c r="J53" s="70" t="e">
        <f>VLOOKUP(H53,Results!$A$8:G109,2,FALSE)</f>
        <v>#N/A</v>
      </c>
      <c r="K53" s="70" t="e">
        <f>VLOOKUP(H53,Results!$A$8:G109,4,FALSE)</f>
        <v>#N/A</v>
      </c>
      <c r="L53" s="70" t="e">
        <f>VLOOKUP(H53,Results!$A$8:G109,7,FALSE)</f>
        <v>#N/A</v>
      </c>
      <c r="M53" t="e">
        <f>VLOOKUP(H53,$B$4:B53,1,FALSE)</f>
        <v>#N/A</v>
      </c>
    </row>
    <row r="54" spans="2:13" customFormat="1" ht="12.75">
      <c r="B54" s="70">
        <f>Results!A57</f>
        <v>0</v>
      </c>
      <c r="C54" s="70">
        <f>Results!C57</f>
        <v>0</v>
      </c>
      <c r="D54" s="70">
        <f>Results!B57</f>
        <v>0</v>
      </c>
      <c r="E54" s="70">
        <f>Results!D57</f>
        <v>0</v>
      </c>
      <c r="F54" s="70" t="str">
        <f>Results!G57</f>
        <v/>
      </c>
      <c r="G54" s="70" t="s">
        <v>179</v>
      </c>
      <c r="H54" s="70" t="e">
        <f>VLOOKUP(B54,Results!$A$8:AG110,9,)</f>
        <v>#N/A</v>
      </c>
      <c r="I54" s="70" t="e">
        <f>VLOOKUP(H54,Results!A$8:G110,3,)</f>
        <v>#N/A</v>
      </c>
      <c r="J54" s="70" t="e">
        <f>VLOOKUP(H54,Results!$A$8:G110,2,FALSE)</f>
        <v>#N/A</v>
      </c>
      <c r="K54" s="70" t="e">
        <f>VLOOKUP(H54,Results!$A$8:G110,4,FALSE)</f>
        <v>#N/A</v>
      </c>
      <c r="L54" s="70" t="e">
        <f>VLOOKUP(H54,Results!$A$8:G110,7,FALSE)</f>
        <v>#N/A</v>
      </c>
      <c r="M54" t="e">
        <f>VLOOKUP(H54,$B$4:B54,1,FALSE)</f>
        <v>#N/A</v>
      </c>
    </row>
    <row r="55" spans="2:13" customFormat="1" ht="12.75">
      <c r="B55" s="70">
        <f>Results!A58</f>
        <v>0</v>
      </c>
      <c r="C55" s="70">
        <f>Results!C58</f>
        <v>0</v>
      </c>
      <c r="D55" s="70">
        <f>Results!B58</f>
        <v>0</v>
      </c>
      <c r="E55" s="70">
        <f>Results!D58</f>
        <v>0</v>
      </c>
      <c r="F55" s="70" t="str">
        <f>Results!G58</f>
        <v/>
      </c>
      <c r="G55" s="70" t="s">
        <v>179</v>
      </c>
      <c r="H55" s="70" t="e">
        <f>VLOOKUP(B55,Results!$A$8:AG111,9,)</f>
        <v>#N/A</v>
      </c>
      <c r="I55" s="70" t="e">
        <f>VLOOKUP(H55,Results!A$8:G111,3,)</f>
        <v>#N/A</v>
      </c>
      <c r="J55" s="70" t="e">
        <f>VLOOKUP(H55,Results!$A$8:G111,2,FALSE)</f>
        <v>#N/A</v>
      </c>
      <c r="K55" s="70" t="e">
        <f>VLOOKUP(H55,Results!$A$8:G111,4,FALSE)</f>
        <v>#N/A</v>
      </c>
      <c r="L55" s="70" t="e">
        <f>VLOOKUP(H55,Results!$A$8:G111,7,FALSE)</f>
        <v>#N/A</v>
      </c>
      <c r="M55" t="e">
        <f>VLOOKUP(H55,$B$4:B55,1,FALSE)</f>
        <v>#N/A</v>
      </c>
    </row>
    <row r="56" spans="2:13" customFormat="1" ht="12.75">
      <c r="B56" s="70">
        <f>Results!A59</f>
        <v>0</v>
      </c>
      <c r="C56" s="70">
        <f>Results!C59</f>
        <v>0</v>
      </c>
      <c r="D56" s="70">
        <f>Results!B59</f>
        <v>0</v>
      </c>
      <c r="E56" s="70">
        <f>Results!D59</f>
        <v>0</v>
      </c>
      <c r="F56" s="70" t="str">
        <f>Results!G59</f>
        <v/>
      </c>
      <c r="G56" s="70" t="s">
        <v>179</v>
      </c>
      <c r="H56" s="70" t="e">
        <f>VLOOKUP(B56,Results!$A$8:AG112,9,)</f>
        <v>#N/A</v>
      </c>
      <c r="I56" s="70" t="e">
        <f>VLOOKUP(H56,Results!A$8:G112,3,)</f>
        <v>#N/A</v>
      </c>
      <c r="J56" s="70" t="e">
        <f>VLOOKUP(H56,Results!$A$8:G112,2,FALSE)</f>
        <v>#N/A</v>
      </c>
      <c r="K56" s="70" t="e">
        <f>VLOOKUP(H56,Results!$A$8:G112,4,FALSE)</f>
        <v>#N/A</v>
      </c>
      <c r="L56" s="70" t="e">
        <f>VLOOKUP(H56,Results!$A$8:G112,7,FALSE)</f>
        <v>#N/A</v>
      </c>
      <c r="M56" t="e">
        <f>VLOOKUP(H56,$B$4:B56,1,FALSE)</f>
        <v>#N/A</v>
      </c>
    </row>
    <row r="57" spans="2:13" customFormat="1" ht="12.75">
      <c r="B57" s="70">
        <f>Results!A60</f>
        <v>0</v>
      </c>
      <c r="C57" s="70">
        <f>Results!C60</f>
        <v>0</v>
      </c>
      <c r="D57" s="70">
        <f>Results!B60</f>
        <v>0</v>
      </c>
      <c r="E57" s="70">
        <f>Results!D60</f>
        <v>0</v>
      </c>
      <c r="F57" s="70" t="str">
        <f>Results!G60</f>
        <v/>
      </c>
      <c r="G57" s="70" t="s">
        <v>179</v>
      </c>
      <c r="H57" s="70" t="e">
        <f>VLOOKUP(B57,Results!$A$8:AG113,9,)</f>
        <v>#N/A</v>
      </c>
      <c r="I57" s="70" t="e">
        <f>VLOOKUP(H57,Results!A$8:G113,3,)</f>
        <v>#N/A</v>
      </c>
      <c r="J57" s="70" t="e">
        <f>VLOOKUP(H57,Results!$A$8:G113,2,FALSE)</f>
        <v>#N/A</v>
      </c>
      <c r="K57" s="70" t="e">
        <f>VLOOKUP(H57,Results!$A$8:G113,4,FALSE)</f>
        <v>#N/A</v>
      </c>
      <c r="L57" s="70" t="e">
        <f>VLOOKUP(H57,Results!$A$8:G113,7,FALSE)</f>
        <v>#N/A</v>
      </c>
      <c r="M57" t="e">
        <f>VLOOKUP(H57,$B$4:B57,1,FALSE)</f>
        <v>#N/A</v>
      </c>
    </row>
    <row r="58" spans="2:13" customFormat="1" ht="12.75">
      <c r="B58" s="70">
        <f>Results!A61</f>
        <v>0</v>
      </c>
      <c r="C58" s="70">
        <f>Results!C61</f>
        <v>0</v>
      </c>
      <c r="D58" s="70">
        <f>Results!B61</f>
        <v>0</v>
      </c>
      <c r="E58" s="70">
        <f>Results!D61</f>
        <v>0</v>
      </c>
      <c r="F58" s="70" t="str">
        <f>Results!G61</f>
        <v/>
      </c>
      <c r="G58" s="70" t="s">
        <v>179</v>
      </c>
      <c r="H58" s="70" t="e">
        <f>VLOOKUP(B58,Results!$A$8:AG114,9,)</f>
        <v>#N/A</v>
      </c>
      <c r="I58" s="70" t="e">
        <f>VLOOKUP(H58,Results!A$8:G114,3,)</f>
        <v>#N/A</v>
      </c>
      <c r="J58" s="70" t="e">
        <f>VLOOKUP(H58,Results!$A$8:G114,2,FALSE)</f>
        <v>#N/A</v>
      </c>
      <c r="K58" s="70" t="e">
        <f>VLOOKUP(H58,Results!$A$8:G114,4,FALSE)</f>
        <v>#N/A</v>
      </c>
      <c r="L58" s="70" t="e">
        <f>VLOOKUP(H58,Results!$A$8:G114,7,FALSE)</f>
        <v>#N/A</v>
      </c>
      <c r="M58" t="e">
        <f>VLOOKUP(H58,$B$4:B58,1,FALSE)</f>
        <v>#N/A</v>
      </c>
    </row>
    <row r="59" spans="2:13" customFormat="1" ht="12.75">
      <c r="B59" s="70">
        <f>Results!A62</f>
        <v>0</v>
      </c>
      <c r="C59" s="70">
        <f>Results!C62</f>
        <v>0</v>
      </c>
      <c r="D59" s="70">
        <f>Results!B62</f>
        <v>0</v>
      </c>
      <c r="E59" s="70">
        <f>Results!D62</f>
        <v>0</v>
      </c>
      <c r="F59" s="70">
        <f>Results!G62</f>
        <v>0</v>
      </c>
      <c r="G59" s="70" t="s">
        <v>179</v>
      </c>
      <c r="H59" s="70" t="e">
        <f>VLOOKUP(B59,Results!$A$8:AG115,9,)</f>
        <v>#N/A</v>
      </c>
      <c r="I59" s="70" t="e">
        <f>VLOOKUP(H59,Results!A$8:G115,3,)</f>
        <v>#N/A</v>
      </c>
      <c r="J59" s="70" t="e">
        <f>VLOOKUP(H59,Results!$A$8:G115,2,FALSE)</f>
        <v>#N/A</v>
      </c>
      <c r="K59" s="70" t="e">
        <f>VLOOKUP(H59,Results!$A$8:G115,4,FALSE)</f>
        <v>#N/A</v>
      </c>
      <c r="L59" s="70" t="e">
        <f>VLOOKUP(H59,Results!$A$8:G115,7,FALSE)</f>
        <v>#N/A</v>
      </c>
      <c r="M59" t="e">
        <f>VLOOKUP(H59,$B$4:B59,1,FALSE)</f>
        <v>#N/A</v>
      </c>
    </row>
    <row r="60" spans="2:13" customFormat="1" ht="12.75">
      <c r="B60" s="70">
        <f>Results!A63</f>
        <v>0</v>
      </c>
      <c r="C60" s="70">
        <f>Results!C63</f>
        <v>0</v>
      </c>
      <c r="D60" s="70">
        <f>Results!B63</f>
        <v>0</v>
      </c>
      <c r="E60" s="70">
        <f>Results!D63</f>
        <v>0</v>
      </c>
      <c r="F60" s="70">
        <f>Results!G63</f>
        <v>0</v>
      </c>
      <c r="G60" s="70" t="s">
        <v>179</v>
      </c>
      <c r="H60" s="70" t="e">
        <f>VLOOKUP(B60,Results!$A$8:AG116,9,)</f>
        <v>#N/A</v>
      </c>
      <c r="I60" s="70" t="e">
        <f>VLOOKUP(H60,Results!A$8:G116,3,)</f>
        <v>#N/A</v>
      </c>
      <c r="J60" s="70" t="e">
        <f>VLOOKUP(H60,Results!$A$8:G116,2,FALSE)</f>
        <v>#N/A</v>
      </c>
      <c r="K60" s="70" t="e">
        <f>VLOOKUP(H60,Results!$A$8:G116,4,FALSE)</f>
        <v>#N/A</v>
      </c>
      <c r="L60" s="70" t="e">
        <f>VLOOKUP(H60,Results!$A$8:G116,7,FALSE)</f>
        <v>#N/A</v>
      </c>
      <c r="M60" t="e">
        <f>VLOOKUP(H60,$B$4:B60,1,FALSE)</f>
        <v>#N/A</v>
      </c>
    </row>
    <row r="61" spans="2:13" customFormat="1" ht="12.75">
      <c r="B61" s="70">
        <f>Results!A64</f>
        <v>0</v>
      </c>
      <c r="C61" s="70">
        <f>Results!C64</f>
        <v>0</v>
      </c>
      <c r="D61" s="70">
        <f>Results!B64</f>
        <v>0</v>
      </c>
      <c r="E61" s="70">
        <f>Results!D64</f>
        <v>0</v>
      </c>
      <c r="F61" s="70">
        <f>Results!G64</f>
        <v>0</v>
      </c>
      <c r="G61" s="70" t="s">
        <v>179</v>
      </c>
      <c r="H61" s="70" t="e">
        <f>VLOOKUP(B61,Results!$A$8:AG117,9,)</f>
        <v>#N/A</v>
      </c>
      <c r="I61" s="70" t="e">
        <f>VLOOKUP(H61,Results!A$8:G117,3,)</f>
        <v>#N/A</v>
      </c>
      <c r="J61" s="70" t="e">
        <f>VLOOKUP(H61,Results!$A$8:G117,2,FALSE)</f>
        <v>#N/A</v>
      </c>
      <c r="K61" s="70" t="e">
        <f>VLOOKUP(H61,Results!$A$8:G117,4,FALSE)</f>
        <v>#N/A</v>
      </c>
      <c r="L61" s="70" t="e">
        <f>VLOOKUP(H61,Results!$A$8:G117,7,FALSE)</f>
        <v>#N/A</v>
      </c>
      <c r="M61" t="e">
        <f>VLOOKUP(H61,$B$4:B61,1,FALSE)</f>
        <v>#N/A</v>
      </c>
    </row>
    <row r="62" spans="2:13" customFormat="1" ht="12.75">
      <c r="B62" s="70">
        <f>Results!A65</f>
        <v>0</v>
      </c>
      <c r="C62" s="70">
        <f>Results!C65</f>
        <v>0</v>
      </c>
      <c r="D62" s="70">
        <f>Results!B65</f>
        <v>0</v>
      </c>
      <c r="E62" s="70">
        <f>Results!D65</f>
        <v>0</v>
      </c>
      <c r="F62" s="70">
        <f>Results!G65</f>
        <v>0</v>
      </c>
      <c r="G62" s="70" t="s">
        <v>179</v>
      </c>
      <c r="H62" s="70" t="e">
        <f>VLOOKUP(B62,Results!$A$8:AG118,9,)</f>
        <v>#N/A</v>
      </c>
      <c r="I62" s="70" t="e">
        <f>VLOOKUP(H62,Results!A$8:G118,3,)</f>
        <v>#N/A</v>
      </c>
      <c r="J62" s="70" t="e">
        <f>VLOOKUP(H62,Results!$A$8:G118,2,FALSE)</f>
        <v>#N/A</v>
      </c>
      <c r="K62" s="70" t="e">
        <f>VLOOKUP(H62,Results!$A$8:G118,4,FALSE)</f>
        <v>#N/A</v>
      </c>
      <c r="L62" s="70" t="e">
        <f>VLOOKUP(H62,Results!$A$8:G118,7,FALSE)</f>
        <v>#N/A</v>
      </c>
      <c r="M62" t="e">
        <f>VLOOKUP(H62,$B$4:B62,1,FALSE)</f>
        <v>#N/A</v>
      </c>
    </row>
    <row r="63" spans="2:13" customFormat="1" ht="12.75">
      <c r="B63" s="70">
        <f>Results!A66</f>
        <v>0</v>
      </c>
      <c r="C63" s="70">
        <f>Results!C66</f>
        <v>0</v>
      </c>
      <c r="D63" s="70">
        <f>Results!B66</f>
        <v>0</v>
      </c>
      <c r="E63" s="70">
        <f>Results!D66</f>
        <v>0</v>
      </c>
      <c r="F63" s="70">
        <f>Results!G66</f>
        <v>0</v>
      </c>
      <c r="G63" s="70" t="s">
        <v>179</v>
      </c>
      <c r="H63" s="70" t="e">
        <f>VLOOKUP(B63,Results!$A$8:AG119,9,)</f>
        <v>#N/A</v>
      </c>
      <c r="I63" s="70" t="e">
        <f>VLOOKUP(H63,Results!A$8:G119,3,)</f>
        <v>#N/A</v>
      </c>
      <c r="J63" s="70" t="e">
        <f>VLOOKUP(H63,Results!$A$8:G119,2,FALSE)</f>
        <v>#N/A</v>
      </c>
      <c r="K63" s="70" t="e">
        <f>VLOOKUP(H63,Results!$A$8:G119,4,FALSE)</f>
        <v>#N/A</v>
      </c>
      <c r="L63" s="70" t="e">
        <f>VLOOKUP(H63,Results!$A$8:G119,7,FALSE)</f>
        <v>#N/A</v>
      </c>
      <c r="M63" t="e">
        <f>VLOOKUP(H63,$B$4:B63,1,FALSE)</f>
        <v>#N/A</v>
      </c>
    </row>
    <row r="64" spans="2:13" customFormat="1" ht="9.75" customHeight="1"/>
  </sheetData>
  <autoFilter ref="M1:M76"/>
  <pageMargins left="0.7" right="0.7" top="0.75" bottom="0.75" header="0.3" footer="0.3"/>
  <pageSetup paperSize="9" scale="86" fitToHeight="0" orientation="landscape" r:id="rId1"/>
  <legacyDrawing r:id="rId2"/>
</worksheet>
</file>

<file path=xl/worksheets/sheet6.xml><?xml version="1.0" encoding="utf-8"?>
<worksheet xmlns="http://schemas.openxmlformats.org/spreadsheetml/2006/main" xmlns:r="http://schemas.openxmlformats.org/officeDocument/2006/relationships">
  <sheetPr codeName="Sheet2">
    <pageSetUpPr fitToPage="1"/>
  </sheetPr>
  <dimension ref="A1:M64"/>
  <sheetViews>
    <sheetView topLeftCell="G1" zoomScale="90" zoomScaleNormal="90" workbookViewId="0">
      <selection activeCell="M1" sqref="M1:M1048576"/>
    </sheetView>
  </sheetViews>
  <sheetFormatPr defaultColWidth="11" defaultRowHeight="20.100000000000001" customHeight="1"/>
  <cols>
    <col min="1" max="1" width="13.625" style="1" bestFit="1" customWidth="1"/>
    <col min="2" max="2" width="2.875" bestFit="1" customWidth="1"/>
    <col min="3" max="3" width="22.125" style="1" bestFit="1" customWidth="1"/>
    <col min="4" max="4" width="9.125" bestFit="1" customWidth="1"/>
    <col min="5" max="5" width="26.25" bestFit="1" customWidth="1"/>
    <col min="6" max="6" width="17.625" bestFit="1" customWidth="1"/>
    <col min="7" max="7" width="5.75" style="1" bestFit="1" customWidth="1"/>
    <col min="8" max="8" width="5.125" bestFit="1" customWidth="1"/>
    <col min="9" max="9" width="17.375" bestFit="1" customWidth="1"/>
    <col min="10" max="10" width="9.125" bestFit="1" customWidth="1"/>
    <col min="11" max="11" width="26.25" bestFit="1" customWidth="1"/>
    <col min="12" max="12" width="17.6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180</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VLOOKUP(B5,Results!$A$8:$AG$60,16,FALSE)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VLOOKUP(B6,Results!$A$8:$AG$60,16,FALSE)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c r="B7" s="67">
        <f>Results!A10</f>
        <v>3</v>
      </c>
      <c r="C7" s="68">
        <f>Results!C10</f>
        <v>0</v>
      </c>
      <c r="D7" s="68" t="str">
        <f>Results!B10</f>
        <v>Team 1 C</v>
      </c>
      <c r="E7" s="68">
        <f>Results!D10</f>
        <v>0</v>
      </c>
      <c r="F7" s="68" t="str">
        <f>Results!G8</f>
        <v/>
      </c>
      <c r="G7" s="69" t="s">
        <v>179</v>
      </c>
      <c r="H7" s="71">
        <f>VLOOKUP(B7,Results!$A$8:$AG$60,16,FALSE)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VLOOKUP(B8,Results!$A$8:$AG$60,16,FALSE)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VLOOKUP(B9,Results!$A$8:$AG$60,16,FALSE)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VLOOKUP(B10,Results!$A$8:$AG$60,16,FALSE)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VLOOKUP(B11,Results!$A$8:$AG$60,16,FALSE)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VLOOKUP(B12,Results!$A$8:$AG$60,16,FALSE)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VLOOKUP(B13,Results!$A$8:$AG$60,16,FALSE)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VLOOKUP(B14,Results!$A$8:$AG$60,16,FALSE)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VLOOKUP(B15,Results!$A$8:$AG$60,16,FALSE)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VLOOKUP(B16,Results!$A$8:$AG$60,16,FALSE)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VLOOKUP(B17,Results!$A$8:$AG$60,16,FALSE)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VLOOKUP(B18,Results!$A$8:$AG$60,16,FALSE)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VLOOKUP(B19,Results!$A$8:$AG$60,16,FALSE)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VLOOKUP(B20,Results!$A$8:$AG$60,16,FALSE)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VLOOKUP(B21,Results!$A$8:$AG$60,16,FALSE)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VLOOKUP(B22,Results!$A$8:$AG$60,16,FALSE)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VLOOKUP(B23,Results!$A$8:$AG$60,16,FALSE)</f>
        <v>#N/A</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VLOOKUP(B24,Results!$A$8:$AG$60,16,FALSE)</f>
        <v>#N/A</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VLOOKUP(B25,Results!$A$8:$AG$60,16,FALSE)</f>
        <v>#N/A</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VLOOKUP(B26,Results!$A$8:$AG$60,16,FALSE)</f>
        <v>#N/A</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VLOOKUP(B27,Results!$A$8:$AG$60,16,FALSE)</f>
        <v>#N/A</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VLOOKUP(B28,Results!$A$8:$AG$60,16,FALSE)</f>
        <v>#N/A</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VLOOKUP(B29,Results!$A$8:$AG$60,16,FALSE)</f>
        <v>#N/A</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VLOOKUP(B30,Results!$A$8:$AG$60,16,FALSE)</f>
        <v>#N/A</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VLOOKUP(B31,Results!$A$8:$AG$60,16,FALSE)</f>
        <v>#N/A</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VLOOKUP(B32,Results!$A$8:$AG$60,16,FALSE)</f>
        <v>#N/A</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VLOOKUP(B33,Results!$A$8:$AG$60,16,FALSE)</f>
        <v>#N/A</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VLOOKUP(B34,Results!$A$8:$AG$60,16,FALSE)</f>
        <v>#N/A</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VLOOKUP(B35,Results!$A$8:$AG$60,16,FALSE)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VLOOKUP(B36,Results!$A$8:$AG$60,16,FALSE)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VLOOKUP(B37,Results!$A$8:$AG$60,16,FALSE)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VLOOKUP(B38,Results!$A$8:$AG$60,16,FALSE)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VLOOKUP(B39,Results!$A$8:$AG$60,16,FALSE)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VLOOKUP(B40,Results!$A$8:$AG$60,16,FALSE)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VLOOKUP(B41,Results!$A$8:$AG$60,16,FALSE)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VLOOKUP(B42,Results!$A$8:$AG$60,16,FALSE)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VLOOKUP(B43,Results!$A$8:$AG$60,16,FALSE)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VLOOKUP(B44,Results!$A$8:$AG$60,16,FALSE)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VLOOKUP(B45,Results!$A$8:$AG$60,16,FALSE)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VLOOKUP(B46,Results!$A$8:$AG$60,16,FALSE)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VLOOKUP(B47,Results!$A$8:$AG$60,16,FALSE)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VLOOKUP(B48,Results!$A$8:$AG$60,16,FALSE)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VLOOKUP(B49,Results!$A$8:$AG$60,16,FALSE)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VLOOKUP(B50,Results!$A$8:$AG$60,16,FALSE)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VLOOKUP(B51,Results!$A$8:$AG$60,16,FALSE)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VLOOKUP(B52,Results!$A$8:$AG$60,16,FALSE)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VLOOKUP(B53,Results!$A$8:$AG$60,16,FALSE)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VLOOKUP(B54,Results!$A$8:$AG$60,16,FALSE)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VLOOKUP(B55,Results!$A$8:$AG$60,16,FALSE)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VLOOKUP(B56,Results!$A$8:$AG$60,16,FALSE)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VLOOKUP(B57,Results!$A$8:$AG$60,16,FALSE)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VLOOKUP(B58,Results!$A$8:$AG$60,16,FALSE)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VLOOKUP(B59,Results!$A$8:$AG$60,16,FALSE)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VLOOKUP(B60,Results!$A$8:$AG$60,16,FALSE)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VLOOKUP(B61,Results!$A$8:$AG$60,16,FALSE)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VLOOKUP(B62,Results!$A$8:$AG$60,16,FALSE)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VLOOKUP(B63,Results!$A$8:$AG$60,16,FALSE)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sheetData>
  <autoFilter ref="M1:M76"/>
  <pageMargins left="0.7" right="0.7" top="0.75" bottom="0.75" header="0.3" footer="0.3"/>
  <pageSetup paperSize="0" scale="85" fitToHeight="0" orientation="landscape" r:id="rId1"/>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M64"/>
  <sheetViews>
    <sheetView topLeftCell="G1" zoomScale="90" zoomScaleNormal="90" workbookViewId="0">
      <selection activeCell="M1" sqref="M1:M1048576"/>
    </sheetView>
  </sheetViews>
  <sheetFormatPr defaultColWidth="11" defaultRowHeight="20.100000000000001" customHeight="1"/>
  <cols>
    <col min="1" max="1" width="13.625" style="1" bestFit="1" customWidth="1"/>
    <col min="2" max="2" width="2.875" bestFit="1" customWidth="1"/>
    <col min="3" max="3" width="22.125" style="1" bestFit="1" customWidth="1"/>
    <col min="4" max="4" width="9.125" bestFit="1" customWidth="1"/>
    <col min="5" max="5" width="26.25" bestFit="1" customWidth="1"/>
    <col min="6" max="6" width="17.625" bestFit="1" customWidth="1"/>
    <col min="7" max="7" width="5.75" style="1" bestFit="1" customWidth="1"/>
    <col min="8" max="8" width="5.125" bestFit="1" customWidth="1"/>
    <col min="9" max="9" width="17.375" bestFit="1" customWidth="1"/>
    <col min="10" max="10" width="9.125" bestFit="1" customWidth="1"/>
    <col min="11" max="11" width="26.25" bestFit="1" customWidth="1"/>
    <col min="12" max="12" width="17.6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183</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VLOOKUP(B5,Results!$A$8:$AG$60,23,FALSE)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VLOOKUP(B6,Results!$A$8:$AG$60,23,FALSE)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VLOOKUP(B7,Results!$A$8:$AG$60,23,FALSE)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VLOOKUP(B8,Results!$A$8:$AG$60,23,FALSE)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VLOOKUP(B9,Results!$A$8:$AG$60,23,FALSE)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VLOOKUP(B10,Results!$A$8:$AG$60,23,FALSE)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VLOOKUP(B11,Results!$A$8:$AG$60,23,FALSE)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VLOOKUP(B12,Results!$A$8:$AG$60,23,FALSE)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VLOOKUP(B13,Results!$A$8:$AG$60,23,FALSE)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VLOOKUP(B14,Results!$A$8:$AG$60,23,FALSE)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VLOOKUP(B15,Results!$A$8:$AG$60,23,FALSE)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VLOOKUP(B16,Results!$A$8:$AG$60,23,FALSE)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VLOOKUP(B17,Results!$A$8:$AG$60,23,FALSE)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VLOOKUP(B18,Results!$A$8:$AG$60,23,FALSE)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VLOOKUP(B19,Results!$A$8:$AG$60,23,FALSE)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VLOOKUP(B20,Results!$A$8:$AG$60,23,FALSE)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VLOOKUP(B21,Results!$A$8:$AG$60,23,FALSE)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VLOOKUP(B22,Results!$A$8:$AG$60,23,FALSE)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VLOOKUP(B23,Results!$A$8:$AG$60,23,FALSE)</f>
        <v>#N/A</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VLOOKUP(B24,Results!$A$8:$AG$60,23,FALSE)</f>
        <v>#N/A</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VLOOKUP(B25,Results!$A$8:$AG$60,23,FALSE)</f>
        <v>#N/A</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VLOOKUP(B26,Results!$A$8:$AG$60,23,FALSE)</f>
        <v>#N/A</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VLOOKUP(B27,Results!$A$8:$AG$60,23,FALSE)</f>
        <v>#N/A</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VLOOKUP(B28,Results!$A$8:$AG$60,23,FALSE)</f>
        <v>#N/A</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VLOOKUP(B29,Results!$A$8:$AG$60,23,FALSE)</f>
        <v>#N/A</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VLOOKUP(B30,Results!$A$8:$AG$60,23,FALSE)</f>
        <v>#N/A</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VLOOKUP(B31,Results!$A$8:$AG$60,23,FALSE)</f>
        <v>#N/A</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VLOOKUP(B32,Results!$A$8:$AG$60,23,FALSE)</f>
        <v>#N/A</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VLOOKUP(B33,Results!$A$8:$AG$60,23,FALSE)</f>
        <v>#N/A</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VLOOKUP(B34,Results!$A$8:$AG$60,23,FALSE)</f>
        <v>#N/A</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VLOOKUP(B35,Results!$A$8:$AG$60,23,FALSE)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VLOOKUP(B36,Results!$A$8:$AG$60,23,FALSE)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VLOOKUP(B37,Results!$A$8:$AG$60,23,FALSE)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VLOOKUP(B38,Results!$A$8:$AG$60,23,FALSE)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VLOOKUP(B39,Results!$A$8:$AG$60,23,FALSE)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VLOOKUP(B40,Results!$A$8:$AG$60,23,FALSE)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VLOOKUP(B41,Results!$A$8:$AG$60,23,FALSE)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VLOOKUP(B42,Results!$A$8:$AG$60,23,FALSE)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VLOOKUP(B43,Results!$A$8:$AG$60,23,FALSE)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VLOOKUP(B44,Results!$A$8:$AG$60,23,FALSE)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VLOOKUP(B45,Results!$A$8:$AG$60,23,FALSE)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VLOOKUP(B46,Results!$A$8:$AG$60,23,FALSE)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VLOOKUP(B47,Results!$A$8:$AG$60,23,FALSE)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VLOOKUP(B48,Results!$A$8:$AG$60,23,FALSE)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VLOOKUP(B49,Results!$A$8:$AG$60,23,FALSE)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VLOOKUP(B50,Results!$A$8:$AG$60,23,FALSE)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VLOOKUP(B51,Results!$A$8:$AG$60,23,FALSE)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VLOOKUP(B52,Results!$A$8:$AG$60,23,FALSE)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VLOOKUP(B53,Results!$A$8:$AG$60,23,FALSE)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VLOOKUP(B54,Results!$A$8:$AG$60,23,FALSE)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VLOOKUP(B55,Results!$A$8:$AG$60,23,FALSE)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VLOOKUP(B56,Results!$A$8:$AG$60,23,FALSE)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VLOOKUP(B57,Results!$A$8:$AG$60,23,FALSE)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VLOOKUP(B58,Results!$A$8:$AG$60,23,FALSE)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VLOOKUP(B59,Results!$A$8:$AG$60,23,FALSE)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VLOOKUP(B60,Results!$A$8:$AG$60,23,FALSE)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VLOOKUP(B61,Results!$A$8:$AG$60,23,FALSE)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VLOOKUP(B62,Results!$A$8:$AG$60,23,FALSE)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VLOOKUP(B63,Results!$A$8:$AG$60,23,FALSE)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sheetData>
  <autoFilter ref="M1:M76"/>
  <pageMargins left="0.7" right="0.7" top="0.75" bottom="0.75" header="0.3" footer="0.3"/>
  <pageSetup paperSize="0" scale="83" fitToHeight="0" orientation="landscape" r:id="rId1"/>
  <legacyDrawing r:id="rId2"/>
</worksheet>
</file>

<file path=xl/worksheets/sheet8.xml><?xml version="1.0" encoding="utf-8"?>
<worksheet xmlns="http://schemas.openxmlformats.org/spreadsheetml/2006/main" xmlns:r="http://schemas.openxmlformats.org/officeDocument/2006/relationships">
  <sheetPr codeName="Sheet4">
    <pageSetUpPr fitToPage="1"/>
  </sheetPr>
  <dimension ref="A1:M64"/>
  <sheetViews>
    <sheetView topLeftCell="B1" zoomScale="90" zoomScaleNormal="90" workbookViewId="0">
      <selection activeCell="M1" sqref="M1:M1048576"/>
    </sheetView>
  </sheetViews>
  <sheetFormatPr defaultColWidth="11" defaultRowHeight="20.100000000000001" customHeight="1"/>
  <cols>
    <col min="1" max="1" width="13.625" style="1" bestFit="1" customWidth="1"/>
    <col min="2" max="2" width="2.875" bestFit="1" customWidth="1"/>
    <col min="3" max="3" width="22.125" style="1" bestFit="1" customWidth="1"/>
    <col min="4" max="4" width="9.125" bestFit="1" customWidth="1"/>
    <col min="5" max="5" width="26.25" bestFit="1" customWidth="1"/>
    <col min="6" max="6" width="17.625" bestFit="1" customWidth="1"/>
    <col min="7" max="7" width="5.75" style="1" bestFit="1" customWidth="1"/>
    <col min="8" max="8" width="5.125" bestFit="1" customWidth="1"/>
    <col min="9" max="9" width="17.375" bestFit="1" customWidth="1"/>
    <col min="10" max="10" width="9.125" bestFit="1" customWidth="1"/>
    <col min="11" max="11" width="26.25" bestFit="1" customWidth="1"/>
    <col min="12" max="12" width="17.6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181</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VLOOKUP(B5,Results!$A$8:$AG$60,30,FALSE)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VLOOKUP(B6,Results!$A$8:$AG$60,30,FALSE)</f>
        <v>0</v>
      </c>
      <c r="I6" s="68" t="e">
        <f>VLOOKUP(H6,Results!A$8:$G$60,3,FALSE)</f>
        <v>#N/A</v>
      </c>
      <c r="J6" s="68" t="e">
        <f>VLOOKUP(H6,Results!$A$8:$G$60,2,FALSE)</f>
        <v>#N/A</v>
      </c>
      <c r="K6" s="68" t="e">
        <f>VLOOKUP(H6,Results!$A$8:$G$60,4,FALSE)</f>
        <v>#N/A</v>
      </c>
      <c r="L6" s="68" t="e">
        <f>VLOOKUP(H6,Results!$A$8:$G$60,7,FALSE)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VLOOKUP(B7,Results!$A$8:$AG$60,30,FALSE)</f>
        <v>0</v>
      </c>
      <c r="I7" s="68" t="e">
        <f>VLOOKUP(H7,Results!A$8:$G$60,3,FALSE)</f>
        <v>#N/A</v>
      </c>
      <c r="J7" s="68" t="e">
        <f>VLOOKUP(H7,Results!$A$8:$G$60,2,FALSE)</f>
        <v>#N/A</v>
      </c>
      <c r="K7" s="68" t="e">
        <f>VLOOKUP(H7,Results!$A$8:$G$60,4,FALSE)</f>
        <v>#N/A</v>
      </c>
      <c r="L7" s="68" t="e">
        <f>VLOOKUP(H7,Results!$A$8:$G$60,7,FALSE)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VLOOKUP(B8,Results!$A$8:$AG$60,30,FALSE)</f>
        <v>0</v>
      </c>
      <c r="I8" s="68" t="e">
        <f>VLOOKUP(H8,Results!A$8:$G$60,3,FALSE)</f>
        <v>#N/A</v>
      </c>
      <c r="J8" s="68" t="e">
        <f>VLOOKUP(H8,Results!$A$8:$G$60,2,FALSE)</f>
        <v>#N/A</v>
      </c>
      <c r="K8" s="68" t="e">
        <f>VLOOKUP(H8,Results!$A$8:$G$60,4,FALSE)</f>
        <v>#N/A</v>
      </c>
      <c r="L8" s="68" t="e">
        <f>VLOOKUP(H8,Results!$A$8:$G$60,7,FALSE)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VLOOKUP(B9,Results!$A$8:$AG$60,30,FALSE)</f>
        <v>0</v>
      </c>
      <c r="I9" s="68" t="e">
        <f>VLOOKUP(H9,Results!A$8:$G$60,3,FALSE)</f>
        <v>#N/A</v>
      </c>
      <c r="J9" s="68" t="e">
        <f>VLOOKUP(H9,Results!$A$8:$G$60,2,FALSE)</f>
        <v>#N/A</v>
      </c>
      <c r="K9" s="68" t="e">
        <f>VLOOKUP(H9,Results!$A$8:$G$60,4,FALSE)</f>
        <v>#N/A</v>
      </c>
      <c r="L9" s="68" t="e">
        <f>VLOOKUP(H9,Results!$A$8:$G$60,7,FALSE)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VLOOKUP(B10,Results!$A$8:$AG$60,30,FALSE)</f>
        <v>0</v>
      </c>
      <c r="I10" s="68" t="e">
        <f>VLOOKUP(H10,Results!A$8:$G$60,3,FALSE)</f>
        <v>#N/A</v>
      </c>
      <c r="J10" s="68" t="e">
        <f>VLOOKUP(H10,Results!$A$8:$G$60,2,FALSE)</f>
        <v>#N/A</v>
      </c>
      <c r="K10" s="68" t="e">
        <f>VLOOKUP(H10,Results!$A$8:$G$60,4,FALSE)</f>
        <v>#N/A</v>
      </c>
      <c r="L10" s="68" t="e">
        <f>VLOOKUP(H10,Results!$A$8:$G$60,7,FALSE)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VLOOKUP(B11,Results!$A$8:$AG$60,30,FALSE)</f>
        <v>0</v>
      </c>
      <c r="I11" s="68" t="e">
        <f>VLOOKUP(H11,Results!A$8:$G$60,3,FALSE)</f>
        <v>#N/A</v>
      </c>
      <c r="J11" s="68" t="e">
        <f>VLOOKUP(H11,Results!$A$8:$G$60,2,FALSE)</f>
        <v>#N/A</v>
      </c>
      <c r="K11" s="68" t="e">
        <f>VLOOKUP(H11,Results!$A$8:$G$60,4,FALSE)</f>
        <v>#N/A</v>
      </c>
      <c r="L11" s="68" t="e">
        <f>VLOOKUP(H11,Results!$A$8:$G$60,7,FALSE)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VLOOKUP(B12,Results!$A$8:$AG$60,30,FALSE)</f>
        <v>0</v>
      </c>
      <c r="I12" s="68" t="e">
        <f>VLOOKUP(H12,Results!A$8:$G$60,3,FALSE)</f>
        <v>#N/A</v>
      </c>
      <c r="J12" s="68" t="e">
        <f>VLOOKUP(H12,Results!$A$8:$G$60,2,FALSE)</f>
        <v>#N/A</v>
      </c>
      <c r="K12" s="68" t="e">
        <f>VLOOKUP(H12,Results!$A$8:$G$60,4,FALSE)</f>
        <v>#N/A</v>
      </c>
      <c r="L12" s="68" t="e">
        <f>VLOOKUP(H12,Results!$A$8:$G$60,7,FALSE)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VLOOKUP(B13,Results!$A$8:$AG$60,30,FALSE)</f>
        <v>0</v>
      </c>
      <c r="I13" s="68" t="e">
        <f>VLOOKUP(H13,Results!A$8:$G$60,3,FALSE)</f>
        <v>#N/A</v>
      </c>
      <c r="J13" s="68" t="e">
        <f>VLOOKUP(H13,Results!$A$8:$G$60,2,FALSE)</f>
        <v>#N/A</v>
      </c>
      <c r="K13" s="68" t="e">
        <f>VLOOKUP(H13,Results!$A$8:$G$60,4,FALSE)</f>
        <v>#N/A</v>
      </c>
      <c r="L13" s="68" t="e">
        <f>VLOOKUP(H13,Results!$A$8:$G$60,7,FALSE)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VLOOKUP(B14,Results!$A$8:$AG$60,30,FALSE)</f>
        <v>0</v>
      </c>
      <c r="I14" s="68" t="e">
        <f>VLOOKUP(H14,Results!A$8:$G$60,3,FALSE)</f>
        <v>#N/A</v>
      </c>
      <c r="J14" s="68" t="e">
        <f>VLOOKUP(H14,Results!$A$8:$G$60,2,FALSE)</f>
        <v>#N/A</v>
      </c>
      <c r="K14" s="68" t="e">
        <f>VLOOKUP(H14,Results!$A$8:$G$60,4,FALSE)</f>
        <v>#N/A</v>
      </c>
      <c r="L14" s="68" t="e">
        <f>VLOOKUP(H14,Results!$A$8:$G$60,7,FALSE)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VLOOKUP(B15,Results!$A$8:$AG$60,30,FALSE)</f>
        <v>0</v>
      </c>
      <c r="I15" s="68" t="e">
        <f>VLOOKUP(H15,Results!A$8:$G$60,3,FALSE)</f>
        <v>#N/A</v>
      </c>
      <c r="J15" s="68" t="e">
        <f>VLOOKUP(H15,Results!$A$8:$G$60,2,FALSE)</f>
        <v>#N/A</v>
      </c>
      <c r="K15" s="68" t="e">
        <f>VLOOKUP(H15,Results!$A$8:$G$60,4,FALSE)</f>
        <v>#N/A</v>
      </c>
      <c r="L15" s="68" t="e">
        <f>VLOOKUP(H15,Results!$A$8:$G$60,7,FALSE)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VLOOKUP(B16,Results!$A$8:$AG$60,30,FALSE)</f>
        <v>0</v>
      </c>
      <c r="I16" s="68" t="e">
        <f>VLOOKUP(H16,Results!A$8:$G$60,3,FALSE)</f>
        <v>#N/A</v>
      </c>
      <c r="J16" s="68" t="e">
        <f>VLOOKUP(H16,Results!$A$8:$G$60,2,FALSE)</f>
        <v>#N/A</v>
      </c>
      <c r="K16" s="68" t="e">
        <f>VLOOKUP(H16,Results!$A$8:$G$60,4,FALSE)</f>
        <v>#N/A</v>
      </c>
      <c r="L16" s="68" t="e">
        <f>VLOOKUP(H16,Results!$A$8:$G$60,7,FALSE)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VLOOKUP(B17,Results!$A$8:$AG$60,30,FALSE)</f>
        <v>0</v>
      </c>
      <c r="I17" s="68" t="e">
        <f>VLOOKUP(H17,Results!A$8:$G$60,3,FALSE)</f>
        <v>#N/A</v>
      </c>
      <c r="J17" s="68" t="e">
        <f>VLOOKUP(H17,Results!$A$8:$G$60,2,FALSE)</f>
        <v>#N/A</v>
      </c>
      <c r="K17" s="68" t="e">
        <f>VLOOKUP(H17,Results!$A$8:$G$60,4,FALSE)</f>
        <v>#N/A</v>
      </c>
      <c r="L17" s="68" t="e">
        <f>VLOOKUP(H17,Results!$A$8:$G$60,7,FALSE)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VLOOKUP(B18,Results!$A$8:$AG$60,30,FALSE)</f>
        <v>0</v>
      </c>
      <c r="I18" s="68" t="e">
        <f>VLOOKUP(H18,Results!A$8:$G$60,3,FALSE)</f>
        <v>#N/A</v>
      </c>
      <c r="J18" s="68" t="e">
        <f>VLOOKUP(H18,Results!$A$8:$G$60,2,FALSE)</f>
        <v>#N/A</v>
      </c>
      <c r="K18" s="68" t="e">
        <f>VLOOKUP(H18,Results!$A$8:$G$60,4,FALSE)</f>
        <v>#N/A</v>
      </c>
      <c r="L18" s="68" t="e">
        <f>VLOOKUP(H18,Results!$A$8:$G$60,7,FALSE)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VLOOKUP(B19,Results!$A$8:$AG$60,30,FALSE)</f>
        <v>0</v>
      </c>
      <c r="I19" s="68" t="e">
        <f>VLOOKUP(H19,Results!A$8:$G$60,3,FALSE)</f>
        <v>#N/A</v>
      </c>
      <c r="J19" s="68" t="e">
        <f>VLOOKUP(H19,Results!$A$8:$G$60,2,FALSE)</f>
        <v>#N/A</v>
      </c>
      <c r="K19" s="68" t="e">
        <f>VLOOKUP(H19,Results!$A$8:$G$60,4,FALSE)</f>
        <v>#N/A</v>
      </c>
      <c r="L19" s="68" t="e">
        <f>VLOOKUP(H19,Results!$A$8:$G$60,7,FALSE)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VLOOKUP(B20,Results!$A$8:$AG$60,30,FALSE)</f>
        <v>0</v>
      </c>
      <c r="I20" s="68" t="e">
        <f>VLOOKUP(H20,Results!A$8:$G$60,3,FALSE)</f>
        <v>#N/A</v>
      </c>
      <c r="J20" s="68" t="e">
        <f>VLOOKUP(H20,Results!$A$8:$G$60,2,FALSE)</f>
        <v>#N/A</v>
      </c>
      <c r="K20" s="68" t="e">
        <f>VLOOKUP(H20,Results!$A$8:$G$60,4,FALSE)</f>
        <v>#N/A</v>
      </c>
      <c r="L20" s="68" t="e">
        <f>VLOOKUP(H20,Results!$A$8:$G$60,7,FALSE)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VLOOKUP(B21,Results!$A$8:$AG$60,30,FALSE)</f>
        <v>0</v>
      </c>
      <c r="I21" s="68" t="e">
        <f>VLOOKUP(H21,Results!A$8:$G$60,3,FALSE)</f>
        <v>#N/A</v>
      </c>
      <c r="J21" s="68" t="e">
        <f>VLOOKUP(H21,Results!$A$8:$G$60,2,FALSE)</f>
        <v>#N/A</v>
      </c>
      <c r="K21" s="68" t="e">
        <f>VLOOKUP(H21,Results!$A$8:$G$60,4,FALSE)</f>
        <v>#N/A</v>
      </c>
      <c r="L21" s="68" t="e">
        <f>VLOOKUP(H21,Results!$A$8:$G$60,7,FALSE)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VLOOKUP(B22,Results!$A$8:$AG$60,30,FALSE)</f>
        <v>0</v>
      </c>
      <c r="I22" s="68" t="e">
        <f>VLOOKUP(H22,Results!A$8:$G$60,3,FALSE)</f>
        <v>#N/A</v>
      </c>
      <c r="J22" s="68" t="e">
        <f>VLOOKUP(H22,Results!$A$8:$G$60,2,FALSE)</f>
        <v>#N/A</v>
      </c>
      <c r="K22" s="68" t="e">
        <f>VLOOKUP(H22,Results!$A$8:$G$60,4,FALSE)</f>
        <v>#N/A</v>
      </c>
      <c r="L22" s="68" t="e">
        <f>VLOOKUP(H22,Results!$A$8:$G$60,7,FALSE)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VLOOKUP(B23,Results!$A$8:$AG$60,30,FALSE)</f>
        <v>#N/A</v>
      </c>
      <c r="I23" s="68" t="e">
        <f>VLOOKUP(H23,Results!A$8:$G$60,3,FALSE)</f>
        <v>#N/A</v>
      </c>
      <c r="J23" s="68" t="e">
        <f>VLOOKUP(H23,Results!$A$8:$G$60,2,FALSE)</f>
        <v>#N/A</v>
      </c>
      <c r="K23" s="68" t="e">
        <f>VLOOKUP(H23,Results!$A$8:$G$60,4,FALSE)</f>
        <v>#N/A</v>
      </c>
      <c r="L23" s="68" t="e">
        <f>VLOOKUP(H23,Results!$A$8:$G$60,7,FALSE)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VLOOKUP(B24,Results!$A$8:$AG$60,30,FALSE)</f>
        <v>#N/A</v>
      </c>
      <c r="I24" s="68" t="e">
        <f>VLOOKUP(H24,Results!A$8:$G$60,3,FALSE)</f>
        <v>#N/A</v>
      </c>
      <c r="J24" s="68" t="e">
        <f>VLOOKUP(H24,Results!$A$8:$G$60,2,FALSE)</f>
        <v>#N/A</v>
      </c>
      <c r="K24" s="68" t="e">
        <f>VLOOKUP(H24,Results!$A$8:$G$60,4,FALSE)</f>
        <v>#N/A</v>
      </c>
      <c r="L24" s="68" t="e">
        <f>VLOOKUP(H24,Results!$A$8:$G$60,7,FALSE)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VLOOKUP(B25,Results!$A$8:$AG$60,30,FALSE)</f>
        <v>#N/A</v>
      </c>
      <c r="I25" s="68" t="e">
        <f>VLOOKUP(H25,Results!A$8:$G$60,3,FALSE)</f>
        <v>#N/A</v>
      </c>
      <c r="J25" s="68" t="e">
        <f>VLOOKUP(H25,Results!$A$8:$G$60,2,FALSE)</f>
        <v>#N/A</v>
      </c>
      <c r="K25" s="68" t="e">
        <f>VLOOKUP(H25,Results!$A$8:$G$60,4,FALSE)</f>
        <v>#N/A</v>
      </c>
      <c r="L25" s="68" t="e">
        <f>VLOOKUP(H25,Results!$A$8:$G$60,7,FALSE)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VLOOKUP(B26,Results!$A$8:$AG$60,30,FALSE)</f>
        <v>#N/A</v>
      </c>
      <c r="I26" s="68" t="e">
        <f>VLOOKUP(H26,Results!A$8:$G$60,3,FALSE)</f>
        <v>#N/A</v>
      </c>
      <c r="J26" s="68" t="e">
        <f>VLOOKUP(H26,Results!$A$8:$G$60,2,FALSE)</f>
        <v>#N/A</v>
      </c>
      <c r="K26" s="68" t="e">
        <f>VLOOKUP(H26,Results!$A$8:$G$60,4,FALSE)</f>
        <v>#N/A</v>
      </c>
      <c r="L26" s="68" t="e">
        <f>VLOOKUP(H26,Results!$A$8:$G$60,7,FALSE)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VLOOKUP(B27,Results!$A$8:$AG$60,30,FALSE)</f>
        <v>#N/A</v>
      </c>
      <c r="I27" s="68" t="e">
        <f>VLOOKUP(H27,Results!A$8:$G$60,3,FALSE)</f>
        <v>#N/A</v>
      </c>
      <c r="J27" s="68" t="e">
        <f>VLOOKUP(H27,Results!$A$8:$G$60,2,FALSE)</f>
        <v>#N/A</v>
      </c>
      <c r="K27" s="68" t="e">
        <f>VLOOKUP(H27,Results!$A$8:$G$60,4,FALSE)</f>
        <v>#N/A</v>
      </c>
      <c r="L27" s="68" t="e">
        <f>VLOOKUP(H27,Results!$A$8:$G$60,7,FALSE)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VLOOKUP(B28,Results!$A$8:$AG$60,30,FALSE)</f>
        <v>#N/A</v>
      </c>
      <c r="I28" s="68" t="e">
        <f>VLOOKUP(H28,Results!A$8:$G$60,3,FALSE)</f>
        <v>#N/A</v>
      </c>
      <c r="J28" s="68" t="e">
        <f>VLOOKUP(H28,Results!$A$8:$G$60,2,FALSE)</f>
        <v>#N/A</v>
      </c>
      <c r="K28" s="68" t="e">
        <f>VLOOKUP(H28,Results!$A$8:$G$60,4,FALSE)</f>
        <v>#N/A</v>
      </c>
      <c r="L28" s="68" t="e">
        <f>VLOOKUP(H28,Results!$A$8:$G$60,7,FALSE)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VLOOKUP(B29,Results!$A$8:$AG$60,30,FALSE)</f>
        <v>#N/A</v>
      </c>
      <c r="I29" s="68" t="e">
        <f>VLOOKUP(H29,Results!A$8:$G$60,3,FALSE)</f>
        <v>#N/A</v>
      </c>
      <c r="J29" s="68" t="e">
        <f>VLOOKUP(H29,Results!$A$8:$G$60,2,FALSE)</f>
        <v>#N/A</v>
      </c>
      <c r="K29" s="68" t="e">
        <f>VLOOKUP(H29,Results!$A$8:$G$60,4,FALSE)</f>
        <v>#N/A</v>
      </c>
      <c r="L29" s="68" t="e">
        <f>VLOOKUP(H29,Results!$A$8:$G$60,7,FALSE)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VLOOKUP(B30,Results!$A$8:$AG$60,30,FALSE)</f>
        <v>#N/A</v>
      </c>
      <c r="I30" s="68" t="e">
        <f>VLOOKUP(H30,Results!A$8:$G$60,3,FALSE)</f>
        <v>#N/A</v>
      </c>
      <c r="J30" s="68" t="e">
        <f>VLOOKUP(H30,Results!$A$8:$G$60,2,FALSE)</f>
        <v>#N/A</v>
      </c>
      <c r="K30" s="68" t="e">
        <f>VLOOKUP(H30,Results!$A$8:$G$60,4,FALSE)</f>
        <v>#N/A</v>
      </c>
      <c r="L30" s="68" t="e">
        <f>VLOOKUP(H30,Results!$A$8:$G$60,7,FALSE)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VLOOKUP(B31,Results!$A$8:$AG$60,30,FALSE)</f>
        <v>#N/A</v>
      </c>
      <c r="I31" s="68" t="e">
        <f>VLOOKUP(H31,Results!A$8:$G$60,3,FALSE)</f>
        <v>#N/A</v>
      </c>
      <c r="J31" s="68" t="e">
        <f>VLOOKUP(H31,Results!$A$8:$G$60,2,FALSE)</f>
        <v>#N/A</v>
      </c>
      <c r="K31" s="68" t="e">
        <f>VLOOKUP(H31,Results!$A$8:$G$60,4,FALSE)</f>
        <v>#N/A</v>
      </c>
      <c r="L31" s="68" t="e">
        <f>VLOOKUP(H31,Results!$A$8:$G$60,7,FALSE)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VLOOKUP(B32,Results!$A$8:$AG$60,30,FALSE)</f>
        <v>#N/A</v>
      </c>
      <c r="I32" s="68" t="e">
        <f>VLOOKUP(H32,Results!A$8:$G$60,3,FALSE)</f>
        <v>#N/A</v>
      </c>
      <c r="J32" s="68" t="e">
        <f>VLOOKUP(H32,Results!$A$8:$G$60,2,FALSE)</f>
        <v>#N/A</v>
      </c>
      <c r="K32" s="68" t="e">
        <f>VLOOKUP(H32,Results!$A$8:$G$60,4,FALSE)</f>
        <v>#N/A</v>
      </c>
      <c r="L32" s="68" t="e">
        <f>VLOOKUP(H32,Results!$A$8:$G$60,7,FALSE)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VLOOKUP(B33,Results!$A$8:$AG$60,30,FALSE)</f>
        <v>#N/A</v>
      </c>
      <c r="I33" s="68" t="e">
        <f>VLOOKUP(H33,Results!A$8:$G$60,3,FALSE)</f>
        <v>#N/A</v>
      </c>
      <c r="J33" s="68" t="e">
        <f>VLOOKUP(H33,Results!$A$8:$G$60,2,FALSE)</f>
        <v>#N/A</v>
      </c>
      <c r="K33" s="68" t="e">
        <f>VLOOKUP(H33,Results!$A$8:$G$60,4,FALSE)</f>
        <v>#N/A</v>
      </c>
      <c r="L33" s="68" t="e">
        <f>VLOOKUP(H33,Results!$A$8:$G$60,7,FALSE)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VLOOKUP(B34,Results!$A$8:$AG$60,30,FALSE)</f>
        <v>#N/A</v>
      </c>
      <c r="I34" s="68" t="e">
        <f>VLOOKUP(H34,Results!A$8:$G$60,3,FALSE)</f>
        <v>#N/A</v>
      </c>
      <c r="J34" s="68" t="e">
        <f>VLOOKUP(H34,Results!$A$8:$G$60,2,FALSE)</f>
        <v>#N/A</v>
      </c>
      <c r="K34" s="68" t="e">
        <f>VLOOKUP(H34,Results!$A$8:$G$60,4,FALSE)</f>
        <v>#N/A</v>
      </c>
      <c r="L34" s="68" t="e">
        <f>VLOOKUP(H34,Results!$A$8:$G$60,7,FALSE)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VLOOKUP(B35,Results!$A$8:$AG$60,30,FALSE)</f>
        <v>#N/A</v>
      </c>
      <c r="I35" s="68" t="e">
        <f>VLOOKUP(H35,Results!A$8:$G$60,3,FALSE)</f>
        <v>#N/A</v>
      </c>
      <c r="J35" s="68" t="e">
        <f>VLOOKUP(H35,Results!$A$8:$G$60,2,FALSE)</f>
        <v>#N/A</v>
      </c>
      <c r="K35" s="68" t="e">
        <f>VLOOKUP(H35,Results!$A$8:$G$60,4,FALSE)</f>
        <v>#N/A</v>
      </c>
      <c r="L35" s="68" t="e">
        <f>VLOOKUP(H35,Results!$A$8:$G$60,7,FALSE)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VLOOKUP(B36,Results!$A$8:$AG$60,30,FALSE)</f>
        <v>#N/A</v>
      </c>
      <c r="I36" s="68" t="e">
        <f>VLOOKUP(H36,Results!A$8:$G$60,3,FALSE)</f>
        <v>#N/A</v>
      </c>
      <c r="J36" s="68" t="e">
        <f>VLOOKUP(H36,Results!$A$8:$G$60,2,FALSE)</f>
        <v>#N/A</v>
      </c>
      <c r="K36" s="68" t="e">
        <f>VLOOKUP(H36,Results!$A$8:$G$60,4,FALSE)</f>
        <v>#N/A</v>
      </c>
      <c r="L36" s="68" t="e">
        <f>VLOOKUP(H36,Results!$A$8:$G$60,7,FALSE)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VLOOKUP(B37,Results!$A$8:$AG$60,30,FALSE)</f>
        <v>#N/A</v>
      </c>
      <c r="I37" s="68" t="e">
        <f>VLOOKUP(H37,Results!A$8:$G$60,3,FALSE)</f>
        <v>#N/A</v>
      </c>
      <c r="J37" s="68" t="e">
        <f>VLOOKUP(H37,Results!$A$8:$G$60,2,FALSE)</f>
        <v>#N/A</v>
      </c>
      <c r="K37" s="68" t="e">
        <f>VLOOKUP(H37,Results!$A$8:$G$60,4,FALSE)</f>
        <v>#N/A</v>
      </c>
      <c r="L37" s="68" t="e">
        <f>VLOOKUP(H37,Results!$A$8:$G$60,7,FALSE)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VLOOKUP(B38,Results!$A$8:$AG$60,30,FALSE)</f>
        <v>#N/A</v>
      </c>
      <c r="I38" s="68" t="e">
        <f>VLOOKUP(H38,Results!A$8:$G$60,3,FALSE)</f>
        <v>#N/A</v>
      </c>
      <c r="J38" s="68" t="e">
        <f>VLOOKUP(H38,Results!$A$8:$G$60,2,FALSE)</f>
        <v>#N/A</v>
      </c>
      <c r="K38" s="68" t="e">
        <f>VLOOKUP(H38,Results!$A$8:$G$60,4,FALSE)</f>
        <v>#N/A</v>
      </c>
      <c r="L38" s="68" t="e">
        <f>VLOOKUP(H38,Results!$A$8:$G$60,7,FALSE)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VLOOKUP(B39,Results!$A$8:$AG$60,30,FALSE)</f>
        <v>#N/A</v>
      </c>
      <c r="I39" s="68" t="e">
        <f>VLOOKUP(H39,Results!A$8:$G$60,3,FALSE)</f>
        <v>#N/A</v>
      </c>
      <c r="J39" s="68" t="e">
        <f>VLOOKUP(H39,Results!$A$8:$G$60,2,FALSE)</f>
        <v>#N/A</v>
      </c>
      <c r="K39" s="68" t="e">
        <f>VLOOKUP(H39,Results!$A$8:$G$60,4,FALSE)</f>
        <v>#N/A</v>
      </c>
      <c r="L39" s="68" t="e">
        <f>VLOOKUP(H39,Results!$A$8:$G$60,7,FALSE)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VLOOKUP(B40,Results!$A$8:$AG$60,30,FALSE)</f>
        <v>#N/A</v>
      </c>
      <c r="I40" s="68" t="e">
        <f>VLOOKUP(H40,Results!A$8:$G$60,3,FALSE)</f>
        <v>#N/A</v>
      </c>
      <c r="J40" s="68" t="e">
        <f>VLOOKUP(H40,Results!$A$8:$G$60,2,FALSE)</f>
        <v>#N/A</v>
      </c>
      <c r="K40" s="68" t="e">
        <f>VLOOKUP(H40,Results!$A$8:$G$60,4,FALSE)</f>
        <v>#N/A</v>
      </c>
      <c r="L40" s="68" t="e">
        <f>VLOOKUP(H40,Results!$A$8:$G$60,7,FALSE)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VLOOKUP(B41,Results!$A$8:$AG$60,30,FALSE)</f>
        <v>#N/A</v>
      </c>
      <c r="I41" s="68" t="e">
        <f>VLOOKUP(H41,Results!A$8:$G$60,3,FALSE)</f>
        <v>#N/A</v>
      </c>
      <c r="J41" s="68" t="e">
        <f>VLOOKUP(H41,Results!$A$8:$G$60,2,FALSE)</f>
        <v>#N/A</v>
      </c>
      <c r="K41" s="68" t="e">
        <f>VLOOKUP(H41,Results!$A$8:$G$60,4,FALSE)</f>
        <v>#N/A</v>
      </c>
      <c r="L41" s="68" t="e">
        <f>VLOOKUP(H41,Results!$A$8:$G$60,7,FALSE)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VLOOKUP(B42,Results!$A$8:$AG$60,30,FALSE)</f>
        <v>#N/A</v>
      </c>
      <c r="I42" s="68" t="e">
        <f>VLOOKUP(H42,Results!A$8:$G$60,3,FALSE)</f>
        <v>#N/A</v>
      </c>
      <c r="J42" s="68" t="e">
        <f>VLOOKUP(H42,Results!$A$8:$G$60,2,FALSE)</f>
        <v>#N/A</v>
      </c>
      <c r="K42" s="68" t="e">
        <f>VLOOKUP(H42,Results!$A$8:$G$60,4,FALSE)</f>
        <v>#N/A</v>
      </c>
      <c r="L42" s="68" t="e">
        <f>VLOOKUP(H42,Results!$A$8:$G$60,7,FALSE)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VLOOKUP(B43,Results!$A$8:$AG$60,30,FALSE)</f>
        <v>#N/A</v>
      </c>
      <c r="I43" s="68" t="e">
        <f>VLOOKUP(H43,Results!A$8:$G$60,3,FALSE)</f>
        <v>#N/A</v>
      </c>
      <c r="J43" s="68" t="e">
        <f>VLOOKUP(H43,Results!$A$8:$G$60,2,FALSE)</f>
        <v>#N/A</v>
      </c>
      <c r="K43" s="68" t="e">
        <f>VLOOKUP(H43,Results!$A$8:$G$60,4,FALSE)</f>
        <v>#N/A</v>
      </c>
      <c r="L43" s="68" t="e">
        <f>VLOOKUP(H43,Results!$A$8:$G$60,7,FALSE)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VLOOKUP(B44,Results!$A$8:$AG$60,30,FALSE)</f>
        <v>#N/A</v>
      </c>
      <c r="I44" s="68" t="e">
        <f>VLOOKUP(H44,Results!A$8:$G$60,3,FALSE)</f>
        <v>#N/A</v>
      </c>
      <c r="J44" s="68" t="e">
        <f>VLOOKUP(H44,Results!$A$8:$G$60,2,FALSE)</f>
        <v>#N/A</v>
      </c>
      <c r="K44" s="68" t="e">
        <f>VLOOKUP(H44,Results!$A$8:$G$60,4,FALSE)</f>
        <v>#N/A</v>
      </c>
      <c r="L44" s="68" t="e">
        <f>VLOOKUP(H44,Results!$A$8:$G$60,7,FALSE)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VLOOKUP(B45,Results!$A$8:$AG$60,30,FALSE)</f>
        <v>#N/A</v>
      </c>
      <c r="I45" s="68" t="e">
        <f>VLOOKUP(H45,Results!A$8:$G$60,3,FALSE)</f>
        <v>#N/A</v>
      </c>
      <c r="J45" s="68" t="e">
        <f>VLOOKUP(H45,Results!$A$8:$G$60,2,FALSE)</f>
        <v>#N/A</v>
      </c>
      <c r="K45" s="68" t="e">
        <f>VLOOKUP(H45,Results!$A$8:$G$60,4,FALSE)</f>
        <v>#N/A</v>
      </c>
      <c r="L45" s="68" t="e">
        <f>VLOOKUP(H45,Results!$A$8:$G$60,7,FALSE)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VLOOKUP(B46,Results!$A$8:$AG$60,30,FALSE)</f>
        <v>#N/A</v>
      </c>
      <c r="I46" s="68" t="e">
        <f>VLOOKUP(H46,Results!A$8:$G$60,3,FALSE)</f>
        <v>#N/A</v>
      </c>
      <c r="J46" s="68" t="e">
        <f>VLOOKUP(H46,Results!$A$8:$G$60,2,FALSE)</f>
        <v>#N/A</v>
      </c>
      <c r="K46" s="68" t="e">
        <f>VLOOKUP(H46,Results!$A$8:$G$60,4,FALSE)</f>
        <v>#N/A</v>
      </c>
      <c r="L46" s="68" t="e">
        <f>VLOOKUP(H46,Results!$A$8:$G$60,7,FALSE)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VLOOKUP(B47,Results!$A$8:$AG$60,30,FALSE)</f>
        <v>#N/A</v>
      </c>
      <c r="I47" s="68" t="e">
        <f>VLOOKUP(H47,Results!A$8:$G$60,3,FALSE)</f>
        <v>#N/A</v>
      </c>
      <c r="J47" s="68" t="e">
        <f>VLOOKUP(H47,Results!$A$8:$G$60,2,FALSE)</f>
        <v>#N/A</v>
      </c>
      <c r="K47" s="68" t="e">
        <f>VLOOKUP(H47,Results!$A$8:$G$60,4,FALSE)</f>
        <v>#N/A</v>
      </c>
      <c r="L47" s="68" t="e">
        <f>VLOOKUP(H47,Results!$A$8:$G$60,7,FALSE)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VLOOKUP(B48,Results!$A$8:$AG$60,30,FALSE)</f>
        <v>#N/A</v>
      </c>
      <c r="I48" s="68" t="e">
        <f>VLOOKUP(H48,Results!A$8:$G$60,3,FALSE)</f>
        <v>#N/A</v>
      </c>
      <c r="J48" s="68" t="e">
        <f>VLOOKUP(H48,Results!$A$8:$G$60,2,FALSE)</f>
        <v>#N/A</v>
      </c>
      <c r="K48" s="68" t="e">
        <f>VLOOKUP(H48,Results!$A$8:$G$60,4,FALSE)</f>
        <v>#N/A</v>
      </c>
      <c r="L48" s="68" t="e">
        <f>VLOOKUP(H48,Results!$A$8:$G$60,7,FALSE)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VLOOKUP(B49,Results!$A$8:$AG$60,30,FALSE)</f>
        <v>#N/A</v>
      </c>
      <c r="I49" s="68" t="e">
        <f>VLOOKUP(H49,Results!A$8:$G$60,3,FALSE)</f>
        <v>#N/A</v>
      </c>
      <c r="J49" s="68" t="e">
        <f>VLOOKUP(H49,Results!$A$8:$G$60,2,FALSE)</f>
        <v>#N/A</v>
      </c>
      <c r="K49" s="68" t="e">
        <f>VLOOKUP(H49,Results!$A$8:$G$60,4,FALSE)</f>
        <v>#N/A</v>
      </c>
      <c r="L49" s="68" t="e">
        <f>VLOOKUP(H49,Results!$A$8:$G$60,7,FALSE)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VLOOKUP(B50,Results!$A$8:$AG$60,30,FALSE)</f>
        <v>#N/A</v>
      </c>
      <c r="I50" s="68" t="e">
        <f>VLOOKUP(H50,Results!A$8:$G$60,3,FALSE)</f>
        <v>#N/A</v>
      </c>
      <c r="J50" s="68" t="e">
        <f>VLOOKUP(H50,Results!$A$8:$G$60,2,FALSE)</f>
        <v>#N/A</v>
      </c>
      <c r="K50" s="68" t="e">
        <f>VLOOKUP(H50,Results!$A$8:$G$60,4,FALSE)</f>
        <v>#N/A</v>
      </c>
      <c r="L50" s="68" t="e">
        <f>VLOOKUP(H50,Results!$A$8:$G$60,7,FALSE)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VLOOKUP(B51,Results!$A$8:$AG$60,30,FALSE)</f>
        <v>#N/A</v>
      </c>
      <c r="I51" s="68" t="e">
        <f>VLOOKUP(H51,Results!A$8:$G$60,3,FALSE)</f>
        <v>#N/A</v>
      </c>
      <c r="J51" s="68" t="e">
        <f>VLOOKUP(H51,Results!$A$8:$G$60,2,FALSE)</f>
        <v>#N/A</v>
      </c>
      <c r="K51" s="68" t="e">
        <f>VLOOKUP(H51,Results!$A$8:$G$60,4,FALSE)</f>
        <v>#N/A</v>
      </c>
      <c r="L51" s="68" t="e">
        <f>VLOOKUP(H51,Results!$A$8:$G$60,7,FALSE)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VLOOKUP(B52,Results!$A$8:$AG$60,30,FALSE)</f>
        <v>#N/A</v>
      </c>
      <c r="I52" s="68" t="e">
        <f>VLOOKUP(H52,Results!A$8:$G$60,3,FALSE)</f>
        <v>#N/A</v>
      </c>
      <c r="J52" s="68" t="e">
        <f>VLOOKUP(H52,Results!$A$8:$G$60,2,FALSE)</f>
        <v>#N/A</v>
      </c>
      <c r="K52" s="68" t="e">
        <f>VLOOKUP(H52,Results!$A$8:$G$60,4,FALSE)</f>
        <v>#N/A</v>
      </c>
      <c r="L52" s="68" t="e">
        <f>VLOOKUP(H52,Results!$A$8:$G$60,7,FALSE)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VLOOKUP(B53,Results!$A$8:$AG$60,30,FALSE)</f>
        <v>#N/A</v>
      </c>
      <c r="I53" s="68" t="e">
        <f>VLOOKUP(H53,Results!A$8:$G$60,3,FALSE)</f>
        <v>#N/A</v>
      </c>
      <c r="J53" s="68" t="e">
        <f>VLOOKUP(H53,Results!$A$8:$G$60,2,FALSE)</f>
        <v>#N/A</v>
      </c>
      <c r="K53" s="68" t="e">
        <f>VLOOKUP(H53,Results!$A$8:$G$60,4,FALSE)</f>
        <v>#N/A</v>
      </c>
      <c r="L53" s="68" t="e">
        <f>VLOOKUP(H53,Results!$A$8:$G$60,7,FALSE)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VLOOKUP(B54,Results!$A$8:$AG$60,30,FALSE)</f>
        <v>#N/A</v>
      </c>
      <c r="I54" s="68" t="e">
        <f>VLOOKUP(H54,Results!A$8:$G$60,3,FALSE)</f>
        <v>#N/A</v>
      </c>
      <c r="J54" s="68" t="e">
        <f>VLOOKUP(H54,Results!$A$8:$G$60,2,FALSE)</f>
        <v>#N/A</v>
      </c>
      <c r="K54" s="68" t="e">
        <f>VLOOKUP(H54,Results!$A$8:$G$60,4,FALSE)</f>
        <v>#N/A</v>
      </c>
      <c r="L54" s="68" t="e">
        <f>VLOOKUP(H54,Results!$A$8:$G$60,7,FALSE)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VLOOKUP(B55,Results!$A$8:$AG$60,30,FALSE)</f>
        <v>#N/A</v>
      </c>
      <c r="I55" s="68" t="e">
        <f>VLOOKUP(H55,Results!A$8:$G$60,3,FALSE)</f>
        <v>#N/A</v>
      </c>
      <c r="J55" s="68" t="e">
        <f>VLOOKUP(H55,Results!$A$8:$G$60,2,FALSE)</f>
        <v>#N/A</v>
      </c>
      <c r="K55" s="68" t="e">
        <f>VLOOKUP(H55,Results!$A$8:$G$60,4,FALSE)</f>
        <v>#N/A</v>
      </c>
      <c r="L55" s="68" t="e">
        <f>VLOOKUP(H55,Results!$A$8:$G$60,7,FALSE)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VLOOKUP(B56,Results!$A$8:$AG$60,30,FALSE)</f>
        <v>#N/A</v>
      </c>
      <c r="I56" s="68" t="e">
        <f>VLOOKUP(H56,Results!A$8:$G$60,3,FALSE)</f>
        <v>#N/A</v>
      </c>
      <c r="J56" s="68" t="e">
        <f>VLOOKUP(H56,Results!$A$8:$G$60,2,FALSE)</f>
        <v>#N/A</v>
      </c>
      <c r="K56" s="68" t="e">
        <f>VLOOKUP(H56,Results!$A$8:$G$60,4,FALSE)</f>
        <v>#N/A</v>
      </c>
      <c r="L56" s="68" t="e">
        <f>VLOOKUP(H56,Results!$A$8:$G$60,7,FALSE)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VLOOKUP(B57,Results!$A$8:$AG$60,30,FALSE)</f>
        <v>#N/A</v>
      </c>
      <c r="I57" s="68" t="e">
        <f>VLOOKUP(H57,Results!A$8:$G$60,3,FALSE)</f>
        <v>#N/A</v>
      </c>
      <c r="J57" s="68" t="e">
        <f>VLOOKUP(H57,Results!$A$8:$G$60,2,FALSE)</f>
        <v>#N/A</v>
      </c>
      <c r="K57" s="68" t="e">
        <f>VLOOKUP(H57,Results!$A$8:$G$60,4,FALSE)</f>
        <v>#N/A</v>
      </c>
      <c r="L57" s="68" t="e">
        <f>VLOOKUP(H57,Results!$A$8:$G$60,7,FALSE)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VLOOKUP(B58,Results!$A$8:$AG$60,30,FALSE)</f>
        <v>#N/A</v>
      </c>
      <c r="I58" s="68" t="e">
        <f>VLOOKUP(H58,Results!A$8:$G$60,3,FALSE)</f>
        <v>#N/A</v>
      </c>
      <c r="J58" s="68" t="e">
        <f>VLOOKUP(H58,Results!$A$8:$G$60,2,FALSE)</f>
        <v>#N/A</v>
      </c>
      <c r="K58" s="68" t="e">
        <f>VLOOKUP(H58,Results!$A$8:$G$60,4,FALSE)</f>
        <v>#N/A</v>
      </c>
      <c r="L58" s="68" t="e">
        <f>VLOOKUP(H58,Results!$A$8:$G$60,7,FALSE)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VLOOKUP(B59,Results!$A$8:$AG$60,30,FALSE)</f>
        <v>#N/A</v>
      </c>
      <c r="I59" s="68" t="e">
        <f>VLOOKUP(H59,Results!A$8:$G$60,3,FALSE)</f>
        <v>#N/A</v>
      </c>
      <c r="J59" s="68" t="e">
        <f>VLOOKUP(H59,Results!$A$8:$G$60,2,FALSE)</f>
        <v>#N/A</v>
      </c>
      <c r="K59" s="68" t="e">
        <f>VLOOKUP(H59,Results!$A$8:$G$60,4,FALSE)</f>
        <v>#N/A</v>
      </c>
      <c r="L59" s="68" t="e">
        <f>VLOOKUP(H59,Results!$A$8:$G$60,7,FALSE)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VLOOKUP(B60,Results!$A$8:$AG$60,30,FALSE)</f>
        <v>#N/A</v>
      </c>
      <c r="I60" s="68" t="e">
        <f>VLOOKUP(H60,Results!A$8:$G$60,3,FALSE)</f>
        <v>#N/A</v>
      </c>
      <c r="J60" s="68" t="e">
        <f>VLOOKUP(H60,Results!$A$8:$G$60,2,FALSE)</f>
        <v>#N/A</v>
      </c>
      <c r="K60" s="68" t="e">
        <f>VLOOKUP(H60,Results!$A$8:$G$60,4,FALSE)</f>
        <v>#N/A</v>
      </c>
      <c r="L60" s="68" t="e">
        <f>VLOOKUP(H60,Results!$A$8:$G$60,7,FALSE)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VLOOKUP(B61,Results!$A$8:$AG$60,30,FALSE)</f>
        <v>#N/A</v>
      </c>
      <c r="I61" s="68" t="e">
        <f>VLOOKUP(H61,Results!A$8:$G$60,3,FALSE)</f>
        <v>#N/A</v>
      </c>
      <c r="J61" s="68" t="e">
        <f>VLOOKUP(H61,Results!$A$8:$G$60,2,FALSE)</f>
        <v>#N/A</v>
      </c>
      <c r="K61" s="68" t="e">
        <f>VLOOKUP(H61,Results!$A$8:$G$60,4,FALSE)</f>
        <v>#N/A</v>
      </c>
      <c r="L61" s="68" t="e">
        <f>VLOOKUP(H61,Results!$A$8:$G$60,7,FALSE)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VLOOKUP(B62,Results!$A$8:$AG$60,30,FALSE)</f>
        <v>#N/A</v>
      </c>
      <c r="I62" s="68" t="e">
        <f>VLOOKUP(H62,Results!A$8:$G$60,3,FALSE)</f>
        <v>#N/A</v>
      </c>
      <c r="J62" s="68" t="e">
        <f>VLOOKUP(H62,Results!$A$8:$G$60,2,FALSE)</f>
        <v>#N/A</v>
      </c>
      <c r="K62" s="68" t="e">
        <f>VLOOKUP(H62,Results!$A$8:$G$60,4,FALSE)</f>
        <v>#N/A</v>
      </c>
      <c r="L62" s="68" t="e">
        <f>VLOOKUP(H62,Results!$A$8:$G$60,7,FALSE)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VLOOKUP(B63,Results!$A$8:$AG$60,30,FALSE)</f>
        <v>#N/A</v>
      </c>
      <c r="I63" s="68" t="e">
        <f>VLOOKUP(H63,Results!A$8:$G$60,3,FALSE)</f>
        <v>#N/A</v>
      </c>
      <c r="J63" s="68" t="e">
        <f>VLOOKUP(H63,Results!$A$8:$G$60,2,FALSE)</f>
        <v>#N/A</v>
      </c>
      <c r="K63" s="68" t="e">
        <f>VLOOKUP(H63,Results!$A$8:$G$60,4,FALSE)</f>
        <v>#N/A</v>
      </c>
      <c r="L63" s="68" t="e">
        <f>VLOOKUP(H63,Results!$A$8:$G$60,7,FALSE)</f>
        <v>#N/A</v>
      </c>
      <c r="M63" s="1" t="e">
        <f>VLOOKUP(H63,$B$4:B63,1,FALSE)</f>
        <v>#N/A</v>
      </c>
    </row>
    <row r="64" spans="2:13" ht="12.75"/>
  </sheetData>
  <autoFilter ref="M1:M76"/>
  <pageMargins left="0.7" right="0.7" top="0.75" bottom="0.75" header="0.3" footer="0.3"/>
  <pageSetup paperSize="0" scale="83" fitToHeight="0" orientation="landscape" r:id="rId1"/>
  <legacyDrawing r:id="rId2"/>
</worksheet>
</file>

<file path=xl/worksheets/sheet9.xml><?xml version="1.0" encoding="utf-8"?>
<worksheet xmlns="http://schemas.openxmlformats.org/spreadsheetml/2006/main" xmlns:r="http://schemas.openxmlformats.org/officeDocument/2006/relationships">
  <sheetPr codeName="Sheet5">
    <pageSetUpPr fitToPage="1"/>
  </sheetPr>
  <dimension ref="A1:M64"/>
  <sheetViews>
    <sheetView topLeftCell="G1" zoomScale="90" zoomScaleNormal="90" workbookViewId="0">
      <selection activeCell="M1" sqref="M1:M1048576"/>
    </sheetView>
  </sheetViews>
  <sheetFormatPr defaultColWidth="11" defaultRowHeight="20.100000000000001" customHeight="1"/>
  <cols>
    <col min="1" max="1" width="13.625" style="1" bestFit="1" customWidth="1"/>
    <col min="2" max="2" width="2.875" bestFit="1" customWidth="1"/>
    <col min="3" max="3" width="22.125" style="1" bestFit="1" customWidth="1"/>
    <col min="4" max="4" width="9.125" bestFit="1" customWidth="1"/>
    <col min="5" max="5" width="26.25" bestFit="1" customWidth="1"/>
    <col min="6" max="6" width="17.625" bestFit="1" customWidth="1"/>
    <col min="7" max="7" width="5.75" style="1" bestFit="1" customWidth="1"/>
    <col min="8" max="8" width="5.125" bestFit="1" customWidth="1"/>
    <col min="9" max="9" width="17.375" bestFit="1" customWidth="1"/>
    <col min="10" max="10" width="9.125" bestFit="1" customWidth="1"/>
    <col min="11" max="11" width="26.25" bestFit="1" customWidth="1"/>
    <col min="12" max="12" width="17.625" bestFit="1" customWidth="1"/>
    <col min="13" max="13" width="10.625" hidden="1" customWidth="1"/>
  </cols>
  <sheetData>
    <row r="1" spans="1:13" ht="20.100000000000001" customHeight="1">
      <c r="C1" s="94" t="s">
        <v>40</v>
      </c>
      <c r="D1" s="94" t="s">
        <v>39</v>
      </c>
      <c r="E1" s="94" t="s">
        <v>2</v>
      </c>
      <c r="F1" s="93"/>
      <c r="G1" s="93"/>
      <c r="H1" s="93"/>
      <c r="I1" s="94" t="s">
        <v>40</v>
      </c>
      <c r="J1" s="94" t="s">
        <v>39</v>
      </c>
      <c r="K1" s="94" t="s">
        <v>2</v>
      </c>
    </row>
    <row r="2" spans="1:13" ht="20.100000000000001" customHeight="1">
      <c r="A2" s="37" t="s">
        <v>182</v>
      </c>
      <c r="C2">
        <f>Results!B3</f>
        <v>0</v>
      </c>
    </row>
    <row r="3" spans="1:13" ht="20.100000000000001" customHeight="1">
      <c r="B3" s="37"/>
      <c r="C3" t="str">
        <f>Results!B4</f>
        <v>Open Theme</v>
      </c>
    </row>
    <row r="4" spans="1:13" ht="12.75">
      <c r="B4" s="37"/>
      <c r="M4" s="66" t="s">
        <v>178</v>
      </c>
    </row>
    <row r="5" spans="1:13" ht="12.75">
      <c r="B5" s="67">
        <f>Results!A8</f>
        <v>1</v>
      </c>
      <c r="C5" s="68">
        <f>Results!C8</f>
        <v>0</v>
      </c>
      <c r="D5" s="68" t="str">
        <f>Results!B8</f>
        <v>Team 1 A</v>
      </c>
      <c r="E5" s="68">
        <f>Results!D8</f>
        <v>0</v>
      </c>
      <c r="F5" s="68" t="str">
        <f>Results!G8</f>
        <v/>
      </c>
      <c r="G5" s="69" t="s">
        <v>179</v>
      </c>
      <c r="H5" s="71">
        <f>VLOOKUP(B5,Results!$A$8:AK59,37,FALSE)</f>
        <v>0</v>
      </c>
      <c r="I5" s="68" t="e">
        <f>VLOOKUP(H5,Results!A$8:G60,3,FALSE)</f>
        <v>#N/A</v>
      </c>
      <c r="J5" s="68" t="e">
        <f>VLOOKUP(H5,Results!$A$8:G60,2,FALSE)</f>
        <v>#N/A</v>
      </c>
      <c r="K5" s="68" t="e">
        <f>VLOOKUP(H5,Results!$A$8:G60,4,FALSE)</f>
        <v>#N/A</v>
      </c>
      <c r="L5" s="68" t="e">
        <f>VLOOKUP(H5,Results!$A$8:G60,7,FALSE)</f>
        <v>#N/A</v>
      </c>
      <c r="M5" s="1" t="e">
        <f>VLOOKUP(H5,$B$4:B5,1,FALSE)</f>
        <v>#N/A</v>
      </c>
    </row>
    <row r="6" spans="1:13" ht="12.75">
      <c r="B6" s="67">
        <f>Results!A9</f>
        <v>2</v>
      </c>
      <c r="C6" s="68">
        <f>Results!C9</f>
        <v>0</v>
      </c>
      <c r="D6" s="68" t="str">
        <f>Results!B9</f>
        <v>Team 1 B</v>
      </c>
      <c r="E6" s="68">
        <f>Results!D9</f>
        <v>0</v>
      </c>
      <c r="F6" s="68" t="str">
        <f>Results!G9</f>
        <v/>
      </c>
      <c r="G6" s="69" t="s">
        <v>179</v>
      </c>
      <c r="H6" s="71">
        <f>VLOOKUP(B6,Results!$A$8:AK60,37,FALSE)</f>
        <v>0</v>
      </c>
      <c r="I6" s="68" t="e">
        <f>VLOOKUP(H6,Results!A$8:G61,3,FALSE)</f>
        <v>#N/A</v>
      </c>
      <c r="J6" s="68" t="e">
        <f>VLOOKUP(H6,Results!$A$8:G61,2,FALSE)</f>
        <v>#N/A</v>
      </c>
      <c r="K6" s="68" t="e">
        <f>VLOOKUP(H6,Results!$A$8:G61,4,FALSE)</f>
        <v>#N/A</v>
      </c>
      <c r="L6" s="68" t="e">
        <f>VLOOKUP(H6,Results!$A$8:G61,7,FALSE)</f>
        <v>#N/A</v>
      </c>
      <c r="M6" s="1" t="e">
        <f>VLOOKUP(H6,$B$4:B6,1,FALSE)</f>
        <v>#N/A</v>
      </c>
    </row>
    <row r="7" spans="1:13" ht="12.75">
      <c r="B7" s="67">
        <f>Results!A10</f>
        <v>3</v>
      </c>
      <c r="C7" s="68">
        <f>Results!C10</f>
        <v>0</v>
      </c>
      <c r="D7" s="68" t="str">
        <f>Results!B10</f>
        <v>Team 1 C</v>
      </c>
      <c r="E7" s="68">
        <f>Results!D10</f>
        <v>0</v>
      </c>
      <c r="F7" s="68" t="str">
        <f>Results!G10</f>
        <v/>
      </c>
      <c r="G7" s="69" t="s">
        <v>179</v>
      </c>
      <c r="H7" s="71">
        <f>VLOOKUP(B7,Results!$A$8:AK61,37,FALSE)</f>
        <v>0</v>
      </c>
      <c r="I7" s="68" t="e">
        <f>VLOOKUP(H7,Results!A$8:G62,3,FALSE)</f>
        <v>#N/A</v>
      </c>
      <c r="J7" s="68" t="e">
        <f>VLOOKUP(H7,Results!$A$8:G62,2,FALSE)</f>
        <v>#N/A</v>
      </c>
      <c r="K7" s="68" t="e">
        <f>VLOOKUP(H7,Results!$A$8:G62,4,FALSE)</f>
        <v>#N/A</v>
      </c>
      <c r="L7" s="68" t="e">
        <f>VLOOKUP(H7,Results!$A$8:G62,7,FALSE)</f>
        <v>#N/A</v>
      </c>
      <c r="M7" s="1" t="e">
        <f>VLOOKUP(H7,$B$4:B7,1,FALSE)</f>
        <v>#N/A</v>
      </c>
    </row>
    <row r="8" spans="1:13" ht="12.75">
      <c r="B8" s="67">
        <f>Results!A11</f>
        <v>4</v>
      </c>
      <c r="C8" s="68">
        <f>Results!C11</f>
        <v>0</v>
      </c>
      <c r="D8" s="68" t="str">
        <f>Results!B11</f>
        <v>Team 2 A</v>
      </c>
      <c r="E8" s="68">
        <f>Results!D11</f>
        <v>0</v>
      </c>
      <c r="F8" s="68" t="str">
        <f>Results!G11</f>
        <v/>
      </c>
      <c r="G8" s="69" t="s">
        <v>179</v>
      </c>
      <c r="H8" s="71">
        <f>VLOOKUP(B8,Results!$A$8:AK62,37,FALSE)</f>
        <v>0</v>
      </c>
      <c r="I8" s="68" t="e">
        <f>VLOOKUP(H8,Results!A$8:G63,3,FALSE)</f>
        <v>#N/A</v>
      </c>
      <c r="J8" s="68" t="e">
        <f>VLOOKUP(H8,Results!$A$8:G63,2,FALSE)</f>
        <v>#N/A</v>
      </c>
      <c r="K8" s="68" t="e">
        <f>VLOOKUP(H8,Results!$A$8:G63,4,FALSE)</f>
        <v>#N/A</v>
      </c>
      <c r="L8" s="68" t="e">
        <f>VLOOKUP(H8,Results!$A$8:G63,7,FALSE)</f>
        <v>#N/A</v>
      </c>
      <c r="M8" s="1" t="e">
        <f>VLOOKUP(H8,$B$4:B8,1,FALSE)</f>
        <v>#N/A</v>
      </c>
    </row>
    <row r="9" spans="1:13" ht="12.75">
      <c r="B9" s="67">
        <f>Results!A12</f>
        <v>5</v>
      </c>
      <c r="C9" s="68">
        <f>Results!C12</f>
        <v>0</v>
      </c>
      <c r="D9" s="68" t="str">
        <f>Results!B12</f>
        <v>Team 2 B</v>
      </c>
      <c r="E9" s="68">
        <f>Results!D12</f>
        <v>0</v>
      </c>
      <c r="F9" s="68" t="str">
        <f>Results!G12</f>
        <v/>
      </c>
      <c r="G9" s="69" t="s">
        <v>179</v>
      </c>
      <c r="H9" s="71">
        <f>VLOOKUP(B9,Results!$A$8:AK63,37,FALSE)</f>
        <v>0</v>
      </c>
      <c r="I9" s="68" t="e">
        <f>VLOOKUP(H9,Results!A$8:G64,3,FALSE)</f>
        <v>#N/A</v>
      </c>
      <c r="J9" s="68" t="e">
        <f>VLOOKUP(H9,Results!$A$8:G64,2,FALSE)</f>
        <v>#N/A</v>
      </c>
      <c r="K9" s="68" t="e">
        <f>VLOOKUP(H9,Results!$A$8:G64,4,FALSE)</f>
        <v>#N/A</v>
      </c>
      <c r="L9" s="68" t="e">
        <f>VLOOKUP(H9,Results!$A$8:G64,7,FALSE)</f>
        <v>#N/A</v>
      </c>
      <c r="M9" s="1" t="e">
        <f>VLOOKUP(H9,$B$4:B9,1,FALSE)</f>
        <v>#N/A</v>
      </c>
    </row>
    <row r="10" spans="1:13" ht="12.75">
      <c r="B10" s="67">
        <f>Results!A13</f>
        <v>6</v>
      </c>
      <c r="C10" s="68">
        <f>Results!C13</f>
        <v>0</v>
      </c>
      <c r="D10" s="68" t="str">
        <f>Results!B13</f>
        <v>Team 2 C</v>
      </c>
      <c r="E10" s="68">
        <f>Results!D13</f>
        <v>0</v>
      </c>
      <c r="F10" s="68" t="str">
        <f>Results!G13</f>
        <v/>
      </c>
      <c r="G10" s="69" t="s">
        <v>179</v>
      </c>
      <c r="H10" s="71">
        <f>VLOOKUP(B10,Results!$A$8:AK64,37,FALSE)</f>
        <v>0</v>
      </c>
      <c r="I10" s="68" t="e">
        <f>VLOOKUP(H10,Results!A$8:G65,3,FALSE)</f>
        <v>#N/A</v>
      </c>
      <c r="J10" s="68" t="e">
        <f>VLOOKUP(H10,Results!$A$8:G65,2,FALSE)</f>
        <v>#N/A</v>
      </c>
      <c r="K10" s="68" t="e">
        <f>VLOOKUP(H10,Results!$A$8:G65,4,FALSE)</f>
        <v>#N/A</v>
      </c>
      <c r="L10" s="68" t="e">
        <f>VLOOKUP(H10,Results!$A$8:G65,7,FALSE)</f>
        <v>#N/A</v>
      </c>
      <c r="M10" s="1" t="e">
        <f>VLOOKUP(H10,$B$4:B10,1,FALSE)</f>
        <v>#N/A</v>
      </c>
    </row>
    <row r="11" spans="1:13" ht="12.75">
      <c r="B11" s="67">
        <f>Results!A14</f>
        <v>7</v>
      </c>
      <c r="C11" s="68">
        <f>Results!C14</f>
        <v>0</v>
      </c>
      <c r="D11" s="68" t="str">
        <f>Results!B14</f>
        <v>Team 3 A</v>
      </c>
      <c r="E11" s="68">
        <f>Results!D14</f>
        <v>0</v>
      </c>
      <c r="F11" s="68" t="str">
        <f>Results!G14</f>
        <v/>
      </c>
      <c r="G11" s="69" t="s">
        <v>179</v>
      </c>
      <c r="H11" s="71">
        <f>VLOOKUP(B11,Results!$A$8:AK65,37,FALSE)</f>
        <v>0</v>
      </c>
      <c r="I11" s="68" t="e">
        <f>VLOOKUP(H11,Results!A$8:G66,3,FALSE)</f>
        <v>#N/A</v>
      </c>
      <c r="J11" s="68" t="e">
        <f>VLOOKUP(H11,Results!$A$8:G66,2,FALSE)</f>
        <v>#N/A</v>
      </c>
      <c r="K11" s="68" t="e">
        <f>VLOOKUP(H11,Results!$A$8:G66,4,FALSE)</f>
        <v>#N/A</v>
      </c>
      <c r="L11" s="68" t="e">
        <f>VLOOKUP(H11,Results!$A$8:G66,7,FALSE)</f>
        <v>#N/A</v>
      </c>
      <c r="M11" s="1" t="e">
        <f>VLOOKUP(H11,$B$4:B11,1,FALSE)</f>
        <v>#N/A</v>
      </c>
    </row>
    <row r="12" spans="1:13" ht="12.75">
      <c r="B12" s="67">
        <f>Results!A15</f>
        <v>8</v>
      </c>
      <c r="C12" s="68">
        <f>Results!C15</f>
        <v>0</v>
      </c>
      <c r="D12" s="68" t="str">
        <f>Results!B15</f>
        <v>Team 3 B</v>
      </c>
      <c r="E12" s="68">
        <f>Results!D15</f>
        <v>0</v>
      </c>
      <c r="F12" s="68" t="str">
        <f>Results!G15</f>
        <v/>
      </c>
      <c r="G12" s="69" t="s">
        <v>179</v>
      </c>
      <c r="H12" s="71">
        <f>VLOOKUP(B12,Results!$A$8:AK66,37,FALSE)</f>
        <v>0</v>
      </c>
      <c r="I12" s="68" t="e">
        <f>VLOOKUP(H12,Results!A$8:G67,3,FALSE)</f>
        <v>#N/A</v>
      </c>
      <c r="J12" s="68" t="e">
        <f>VLOOKUP(H12,Results!$A$8:G67,2,FALSE)</f>
        <v>#N/A</v>
      </c>
      <c r="K12" s="68" t="e">
        <f>VLOOKUP(H12,Results!$A$8:G67,4,FALSE)</f>
        <v>#N/A</v>
      </c>
      <c r="L12" s="68" t="e">
        <f>VLOOKUP(H12,Results!$A$8:G67,7,FALSE)</f>
        <v>#N/A</v>
      </c>
      <c r="M12" s="1" t="e">
        <f>VLOOKUP(H12,$B$4:B12,1,FALSE)</f>
        <v>#N/A</v>
      </c>
    </row>
    <row r="13" spans="1:13" ht="12.75">
      <c r="B13" s="67">
        <f>Results!A16</f>
        <v>9</v>
      </c>
      <c r="C13" s="68">
        <f>Results!C16</f>
        <v>0</v>
      </c>
      <c r="D13" s="68" t="str">
        <f>Results!B16</f>
        <v>Team 3 C</v>
      </c>
      <c r="E13" s="68">
        <f>Results!D16</f>
        <v>0</v>
      </c>
      <c r="F13" s="68" t="str">
        <f>Results!G16</f>
        <v/>
      </c>
      <c r="G13" s="69" t="s">
        <v>179</v>
      </c>
      <c r="H13" s="71">
        <f>VLOOKUP(B13,Results!$A$8:AK67,37,FALSE)</f>
        <v>0</v>
      </c>
      <c r="I13" s="68" t="e">
        <f>VLOOKUP(H13,Results!A$8:G68,3,FALSE)</f>
        <v>#N/A</v>
      </c>
      <c r="J13" s="68" t="e">
        <f>VLOOKUP(H13,Results!$A$8:G68,2,FALSE)</f>
        <v>#N/A</v>
      </c>
      <c r="K13" s="68" t="e">
        <f>VLOOKUP(H13,Results!$A$8:G68,4,FALSE)</f>
        <v>#N/A</v>
      </c>
      <c r="L13" s="68" t="e">
        <f>VLOOKUP(H13,Results!$A$8:G68,7,FALSE)</f>
        <v>#N/A</v>
      </c>
      <c r="M13" s="1" t="e">
        <f>VLOOKUP(H13,$B$4:B13,1,FALSE)</f>
        <v>#N/A</v>
      </c>
    </row>
    <row r="14" spans="1:13" ht="12.75">
      <c r="B14" s="67">
        <f>Results!A17</f>
        <v>10</v>
      </c>
      <c r="C14" s="68">
        <f>Results!C17</f>
        <v>0</v>
      </c>
      <c r="D14" s="68" t="str">
        <f>Results!B17</f>
        <v>Team 4 A</v>
      </c>
      <c r="E14" s="68">
        <f>Results!D17</f>
        <v>0</v>
      </c>
      <c r="F14" s="68" t="str">
        <f>Results!G17</f>
        <v/>
      </c>
      <c r="G14" s="69" t="s">
        <v>179</v>
      </c>
      <c r="H14" s="71">
        <f>VLOOKUP(B14,Results!$A$8:AK68,37,FALSE)</f>
        <v>0</v>
      </c>
      <c r="I14" s="68" t="e">
        <f>VLOOKUP(H14,Results!A$8:G69,3,FALSE)</f>
        <v>#N/A</v>
      </c>
      <c r="J14" s="68" t="e">
        <f>VLOOKUP(H14,Results!$A$8:G69,2,FALSE)</f>
        <v>#N/A</v>
      </c>
      <c r="K14" s="68" t="e">
        <f>VLOOKUP(H14,Results!$A$8:G69,4,FALSE)</f>
        <v>#N/A</v>
      </c>
      <c r="L14" s="68" t="e">
        <f>VLOOKUP(H14,Results!$A$8:G69,7,FALSE)</f>
        <v>#N/A</v>
      </c>
      <c r="M14" s="1" t="e">
        <f>VLOOKUP(H14,$B$4:B14,1,FALSE)</f>
        <v>#N/A</v>
      </c>
    </row>
    <row r="15" spans="1:13" ht="12.75">
      <c r="B15" s="67">
        <f>Results!A18</f>
        <v>11</v>
      </c>
      <c r="C15" s="68">
        <f>Results!C18</f>
        <v>0</v>
      </c>
      <c r="D15" s="68" t="str">
        <f>Results!B18</f>
        <v>Team 4 B</v>
      </c>
      <c r="E15" s="68">
        <f>Results!D18</f>
        <v>0</v>
      </c>
      <c r="F15" s="68" t="str">
        <f>Results!G18</f>
        <v/>
      </c>
      <c r="G15" s="69" t="s">
        <v>179</v>
      </c>
      <c r="H15" s="71">
        <f>VLOOKUP(B15,Results!$A$8:AK69,37,FALSE)</f>
        <v>0</v>
      </c>
      <c r="I15" s="68" t="e">
        <f>VLOOKUP(H15,Results!A$8:G70,3,FALSE)</f>
        <v>#N/A</v>
      </c>
      <c r="J15" s="68" t="e">
        <f>VLOOKUP(H15,Results!$A$8:G70,2,FALSE)</f>
        <v>#N/A</v>
      </c>
      <c r="K15" s="68" t="e">
        <f>VLOOKUP(H15,Results!$A$8:G70,4,FALSE)</f>
        <v>#N/A</v>
      </c>
      <c r="L15" s="68" t="e">
        <f>VLOOKUP(H15,Results!$A$8:G70,7,FALSE)</f>
        <v>#N/A</v>
      </c>
      <c r="M15" s="1" t="e">
        <f>VLOOKUP(H15,$B$4:B15,1,FALSE)</f>
        <v>#N/A</v>
      </c>
    </row>
    <row r="16" spans="1:13" ht="12.75">
      <c r="B16" s="67">
        <f>Results!A19</f>
        <v>12</v>
      </c>
      <c r="C16" s="68">
        <f>Results!C19</f>
        <v>0</v>
      </c>
      <c r="D16" s="68" t="str">
        <f>Results!B19</f>
        <v>Team 4 C</v>
      </c>
      <c r="E16" s="68">
        <f>Results!D19</f>
        <v>0</v>
      </c>
      <c r="F16" s="68" t="str">
        <f>Results!G19</f>
        <v/>
      </c>
      <c r="G16" s="69" t="s">
        <v>179</v>
      </c>
      <c r="H16" s="71">
        <f>VLOOKUP(B16,Results!$A$8:AK70,37,FALSE)</f>
        <v>0</v>
      </c>
      <c r="I16" s="68" t="e">
        <f>VLOOKUP(H16,Results!A$8:G71,3,FALSE)</f>
        <v>#N/A</v>
      </c>
      <c r="J16" s="68" t="e">
        <f>VLOOKUP(H16,Results!$A$8:G71,2,FALSE)</f>
        <v>#N/A</v>
      </c>
      <c r="K16" s="68" t="e">
        <f>VLOOKUP(H16,Results!$A$8:G71,4,FALSE)</f>
        <v>#N/A</v>
      </c>
      <c r="L16" s="68" t="e">
        <f>VLOOKUP(H16,Results!$A$8:G71,7,FALSE)</f>
        <v>#N/A</v>
      </c>
      <c r="M16" s="1" t="e">
        <f>VLOOKUP(H16,$B$4:B16,1,FALSE)</f>
        <v>#N/A</v>
      </c>
    </row>
    <row r="17" spans="2:13" ht="12.75">
      <c r="B17" s="67">
        <f>Results!A20</f>
        <v>13</v>
      </c>
      <c r="C17" s="68">
        <f>Results!C20</f>
        <v>0</v>
      </c>
      <c r="D17" s="68" t="str">
        <f>Results!B20</f>
        <v>Team 5 A</v>
      </c>
      <c r="E17" s="68">
        <f>Results!D20</f>
        <v>0</v>
      </c>
      <c r="F17" s="68" t="str">
        <f>Results!G20</f>
        <v/>
      </c>
      <c r="G17" s="69" t="s">
        <v>179</v>
      </c>
      <c r="H17" s="71">
        <f>VLOOKUP(B17,Results!$A$8:AK71,37,FALSE)</f>
        <v>0</v>
      </c>
      <c r="I17" s="68" t="e">
        <f>VLOOKUP(H17,Results!A$8:G72,3,FALSE)</f>
        <v>#N/A</v>
      </c>
      <c r="J17" s="68" t="e">
        <f>VLOOKUP(H17,Results!$A$8:G72,2,FALSE)</f>
        <v>#N/A</v>
      </c>
      <c r="K17" s="68" t="e">
        <f>VLOOKUP(H17,Results!$A$8:G72,4,FALSE)</f>
        <v>#N/A</v>
      </c>
      <c r="L17" s="68" t="e">
        <f>VLOOKUP(H17,Results!$A$8:G72,7,FALSE)</f>
        <v>#N/A</v>
      </c>
      <c r="M17" s="1" t="e">
        <f>VLOOKUP(H17,$B$4:B17,1,FALSE)</f>
        <v>#N/A</v>
      </c>
    </row>
    <row r="18" spans="2:13" ht="12.75">
      <c r="B18" s="67">
        <f>Results!A21</f>
        <v>14</v>
      </c>
      <c r="C18" s="68">
        <f>Results!C21</f>
        <v>0</v>
      </c>
      <c r="D18" s="68" t="str">
        <f>Results!B21</f>
        <v>Team 5 B</v>
      </c>
      <c r="E18" s="68">
        <f>Results!D21</f>
        <v>0</v>
      </c>
      <c r="F18" s="68" t="str">
        <f>Results!G21</f>
        <v/>
      </c>
      <c r="G18" s="69" t="s">
        <v>179</v>
      </c>
      <c r="H18" s="71">
        <f>VLOOKUP(B18,Results!$A$8:AK72,37,FALSE)</f>
        <v>0</v>
      </c>
      <c r="I18" s="68" t="e">
        <f>VLOOKUP(H18,Results!A$8:G73,3,FALSE)</f>
        <v>#N/A</v>
      </c>
      <c r="J18" s="68" t="e">
        <f>VLOOKUP(H18,Results!$A$8:G73,2,FALSE)</f>
        <v>#N/A</v>
      </c>
      <c r="K18" s="68" t="e">
        <f>VLOOKUP(H18,Results!$A$8:G73,4,FALSE)</f>
        <v>#N/A</v>
      </c>
      <c r="L18" s="68" t="e">
        <f>VLOOKUP(H18,Results!$A$8:G73,7,FALSE)</f>
        <v>#N/A</v>
      </c>
      <c r="M18" s="1" t="e">
        <f>VLOOKUP(H18,$B$4:B18,1,FALSE)</f>
        <v>#N/A</v>
      </c>
    </row>
    <row r="19" spans="2:13" ht="12.75">
      <c r="B19" s="67">
        <f>Results!A22</f>
        <v>15</v>
      </c>
      <c r="C19" s="68">
        <f>Results!C22</f>
        <v>0</v>
      </c>
      <c r="D19" s="68" t="str">
        <f>Results!B22</f>
        <v>Team 5 C</v>
      </c>
      <c r="E19" s="68">
        <f>Results!D22</f>
        <v>0</v>
      </c>
      <c r="F19" s="68" t="str">
        <f>Results!G22</f>
        <v/>
      </c>
      <c r="G19" s="69" t="s">
        <v>179</v>
      </c>
      <c r="H19" s="71">
        <f>VLOOKUP(B19,Results!$A$8:AK73,37,FALSE)</f>
        <v>0</v>
      </c>
      <c r="I19" s="68" t="e">
        <f>VLOOKUP(H19,Results!A$8:G74,3,FALSE)</f>
        <v>#N/A</v>
      </c>
      <c r="J19" s="68" t="e">
        <f>VLOOKUP(H19,Results!$A$8:G74,2,FALSE)</f>
        <v>#N/A</v>
      </c>
      <c r="K19" s="68" t="e">
        <f>VLOOKUP(H19,Results!$A$8:G74,4,FALSE)</f>
        <v>#N/A</v>
      </c>
      <c r="L19" s="68" t="e">
        <f>VLOOKUP(H19,Results!$A$8:G74,7,FALSE)</f>
        <v>#N/A</v>
      </c>
      <c r="M19" s="1" t="e">
        <f>VLOOKUP(H19,$B$4:B19,1,FALSE)</f>
        <v>#N/A</v>
      </c>
    </row>
    <row r="20" spans="2:13" ht="12.75">
      <c r="B20" s="67">
        <f>Results!A23</f>
        <v>16</v>
      </c>
      <c r="C20" s="68">
        <f>Results!C23</f>
        <v>0</v>
      </c>
      <c r="D20" s="68" t="str">
        <f>Results!B23</f>
        <v>Team 6 A</v>
      </c>
      <c r="E20" s="68">
        <f>Results!D23</f>
        <v>0</v>
      </c>
      <c r="F20" s="68" t="str">
        <f>Results!G23</f>
        <v/>
      </c>
      <c r="G20" s="69" t="s">
        <v>179</v>
      </c>
      <c r="H20" s="71">
        <f>VLOOKUP(B20,Results!$A$8:AK74,37,FALSE)</f>
        <v>0</v>
      </c>
      <c r="I20" s="68" t="e">
        <f>VLOOKUP(H20,Results!A$8:G75,3,FALSE)</f>
        <v>#N/A</v>
      </c>
      <c r="J20" s="68" t="e">
        <f>VLOOKUP(H20,Results!$A$8:G75,2,FALSE)</f>
        <v>#N/A</v>
      </c>
      <c r="K20" s="68" t="e">
        <f>VLOOKUP(H20,Results!$A$8:G75,4,FALSE)</f>
        <v>#N/A</v>
      </c>
      <c r="L20" s="68" t="e">
        <f>VLOOKUP(H20,Results!$A$8:G75,7,FALSE)</f>
        <v>#N/A</v>
      </c>
      <c r="M20" s="1" t="e">
        <f>VLOOKUP(H20,$B$4:B20,1,FALSE)</f>
        <v>#N/A</v>
      </c>
    </row>
    <row r="21" spans="2:13" ht="12.75">
      <c r="B21" s="67">
        <f>Results!A24</f>
        <v>17</v>
      </c>
      <c r="C21" s="68">
        <f>Results!C24</f>
        <v>0</v>
      </c>
      <c r="D21" s="68" t="str">
        <f>Results!B24</f>
        <v>Team 6 B</v>
      </c>
      <c r="E21" s="68">
        <f>Results!D24</f>
        <v>0</v>
      </c>
      <c r="F21" s="68" t="str">
        <f>Results!G24</f>
        <v/>
      </c>
      <c r="G21" s="69" t="s">
        <v>179</v>
      </c>
      <c r="H21" s="71">
        <f>VLOOKUP(B21,Results!$A$8:AK75,37,FALSE)</f>
        <v>0</v>
      </c>
      <c r="I21" s="68" t="e">
        <f>VLOOKUP(H21,Results!A$8:G76,3,FALSE)</f>
        <v>#N/A</v>
      </c>
      <c r="J21" s="68" t="e">
        <f>VLOOKUP(H21,Results!$A$8:G76,2,FALSE)</f>
        <v>#N/A</v>
      </c>
      <c r="K21" s="68" t="e">
        <f>VLOOKUP(H21,Results!$A$8:G76,4,FALSE)</f>
        <v>#N/A</v>
      </c>
      <c r="L21" s="68" t="e">
        <f>VLOOKUP(H21,Results!$A$8:G76,7,FALSE)</f>
        <v>#N/A</v>
      </c>
      <c r="M21" s="1" t="e">
        <f>VLOOKUP(H21,$B$4:B21,1,FALSE)</f>
        <v>#N/A</v>
      </c>
    </row>
    <row r="22" spans="2:13" ht="12.75">
      <c r="B22" s="67">
        <f>Results!A25</f>
        <v>18</v>
      </c>
      <c r="C22" s="68">
        <f>Results!C25</f>
        <v>0</v>
      </c>
      <c r="D22" s="68" t="str">
        <f>Results!B25</f>
        <v>Team 6 C</v>
      </c>
      <c r="E22" s="68">
        <f>Results!D25</f>
        <v>0</v>
      </c>
      <c r="F22" s="68" t="str">
        <f>Results!G25</f>
        <v/>
      </c>
      <c r="G22" s="69" t="s">
        <v>179</v>
      </c>
      <c r="H22" s="71">
        <f>VLOOKUP(B22,Results!$A$8:AK76,37,FALSE)</f>
        <v>0</v>
      </c>
      <c r="I22" s="68" t="e">
        <f>VLOOKUP(H22,Results!A$8:G77,3,FALSE)</f>
        <v>#N/A</v>
      </c>
      <c r="J22" s="68" t="e">
        <f>VLOOKUP(H22,Results!$A$8:G77,2,FALSE)</f>
        <v>#N/A</v>
      </c>
      <c r="K22" s="68" t="e">
        <f>VLOOKUP(H22,Results!$A$8:G77,4,FALSE)</f>
        <v>#N/A</v>
      </c>
      <c r="L22" s="68" t="e">
        <f>VLOOKUP(H22,Results!$A$8:G77,7,FALSE)</f>
        <v>#N/A</v>
      </c>
      <c r="M22" s="1" t="e">
        <f>VLOOKUP(H22,$B$4:B22,1,FALSE)</f>
        <v>#N/A</v>
      </c>
    </row>
    <row r="23" spans="2:13" ht="12.75">
      <c r="B23" s="67">
        <f>Results!A26</f>
        <v>0</v>
      </c>
      <c r="C23" s="68">
        <f>Results!C26</f>
        <v>0</v>
      </c>
      <c r="D23" s="68">
        <f>Results!B26</f>
        <v>0</v>
      </c>
      <c r="E23" s="68">
        <f>Results!D26</f>
        <v>0</v>
      </c>
      <c r="F23" s="68" t="str">
        <f>Results!G26</f>
        <v/>
      </c>
      <c r="G23" s="69" t="s">
        <v>179</v>
      </c>
      <c r="H23" s="71" t="e">
        <f>VLOOKUP(B23,Results!$A$8:AK77,37,FALSE)</f>
        <v>#N/A</v>
      </c>
      <c r="I23" s="68" t="e">
        <f>VLOOKUP(H23,Results!A$8:G78,3,FALSE)</f>
        <v>#N/A</v>
      </c>
      <c r="J23" s="68" t="e">
        <f>VLOOKUP(H23,Results!$A$8:G78,2,FALSE)</f>
        <v>#N/A</v>
      </c>
      <c r="K23" s="68" t="e">
        <f>VLOOKUP(H23,Results!$A$8:G78,4,FALSE)</f>
        <v>#N/A</v>
      </c>
      <c r="L23" s="68" t="e">
        <f>VLOOKUP(H23,Results!$A$8:G78,7,FALSE)</f>
        <v>#N/A</v>
      </c>
      <c r="M23" s="1" t="e">
        <f>VLOOKUP(H23,$B$4:B23,1,FALSE)</f>
        <v>#N/A</v>
      </c>
    </row>
    <row r="24" spans="2:13" ht="12.75">
      <c r="B24" s="67">
        <f>Results!A27</f>
        <v>0</v>
      </c>
      <c r="C24" s="68">
        <f>Results!C27</f>
        <v>0</v>
      </c>
      <c r="D24" s="68">
        <f>Results!B27</f>
        <v>0</v>
      </c>
      <c r="E24" s="68">
        <f>Results!D27</f>
        <v>0</v>
      </c>
      <c r="F24" s="68" t="str">
        <f>Results!G27</f>
        <v/>
      </c>
      <c r="G24" s="69" t="s">
        <v>179</v>
      </c>
      <c r="H24" s="71" t="e">
        <f>VLOOKUP(B24,Results!$A$8:AK78,37,FALSE)</f>
        <v>#N/A</v>
      </c>
      <c r="I24" s="68" t="e">
        <f>VLOOKUP(H24,Results!A$8:G79,3,FALSE)</f>
        <v>#N/A</v>
      </c>
      <c r="J24" s="68" t="e">
        <f>VLOOKUP(H24,Results!$A$8:G79,2,FALSE)</f>
        <v>#N/A</v>
      </c>
      <c r="K24" s="68" t="e">
        <f>VLOOKUP(H24,Results!$A$8:G79,4,FALSE)</f>
        <v>#N/A</v>
      </c>
      <c r="L24" s="68" t="e">
        <f>VLOOKUP(H24,Results!$A$8:G79,7,FALSE)</f>
        <v>#N/A</v>
      </c>
      <c r="M24" s="1" t="e">
        <f>VLOOKUP(H24,$B$4:B24,1,FALSE)</f>
        <v>#N/A</v>
      </c>
    </row>
    <row r="25" spans="2:13" ht="12.75">
      <c r="B25" s="67">
        <f>Results!A28</f>
        <v>0</v>
      </c>
      <c r="C25" s="68">
        <f>Results!C28</f>
        <v>0</v>
      </c>
      <c r="D25" s="68">
        <f>Results!B28</f>
        <v>0</v>
      </c>
      <c r="E25" s="68">
        <f>Results!D28</f>
        <v>0</v>
      </c>
      <c r="F25" s="68" t="str">
        <f>Results!G28</f>
        <v/>
      </c>
      <c r="G25" s="69" t="s">
        <v>179</v>
      </c>
      <c r="H25" s="71" t="e">
        <f>VLOOKUP(B25,Results!$A$8:AK79,37,FALSE)</f>
        <v>#N/A</v>
      </c>
      <c r="I25" s="68" t="e">
        <f>VLOOKUP(H25,Results!A$8:G80,3,FALSE)</f>
        <v>#N/A</v>
      </c>
      <c r="J25" s="68" t="e">
        <f>VLOOKUP(H25,Results!$A$8:G80,2,FALSE)</f>
        <v>#N/A</v>
      </c>
      <c r="K25" s="68" t="e">
        <f>VLOOKUP(H25,Results!$A$8:G80,4,FALSE)</f>
        <v>#N/A</v>
      </c>
      <c r="L25" s="68" t="e">
        <f>VLOOKUP(H25,Results!$A$8:G80,7,FALSE)</f>
        <v>#N/A</v>
      </c>
      <c r="M25" s="1" t="e">
        <f>VLOOKUP(H25,$B$4:B25,1,FALSE)</f>
        <v>#N/A</v>
      </c>
    </row>
    <row r="26" spans="2:13" ht="12.75">
      <c r="B26" s="67">
        <f>Results!A29</f>
        <v>0</v>
      </c>
      <c r="C26" s="68">
        <f>Results!C29</f>
        <v>0</v>
      </c>
      <c r="D26" s="68">
        <f>Results!B29</f>
        <v>0</v>
      </c>
      <c r="E26" s="68">
        <f>Results!D29</f>
        <v>0</v>
      </c>
      <c r="F26" s="68" t="str">
        <f>Results!G29</f>
        <v/>
      </c>
      <c r="G26" s="69" t="s">
        <v>179</v>
      </c>
      <c r="H26" s="71" t="e">
        <f>VLOOKUP(B26,Results!$A$8:AK80,37,FALSE)</f>
        <v>#N/A</v>
      </c>
      <c r="I26" s="68" t="e">
        <f>VLOOKUP(H26,Results!A$8:G81,3,FALSE)</f>
        <v>#N/A</v>
      </c>
      <c r="J26" s="68" t="e">
        <f>VLOOKUP(H26,Results!$A$8:G81,2,FALSE)</f>
        <v>#N/A</v>
      </c>
      <c r="K26" s="68" t="e">
        <f>VLOOKUP(H26,Results!$A$8:G81,4,FALSE)</f>
        <v>#N/A</v>
      </c>
      <c r="L26" s="68" t="e">
        <f>VLOOKUP(H26,Results!$A$8:G81,7,FALSE)</f>
        <v>#N/A</v>
      </c>
      <c r="M26" s="1" t="e">
        <f>VLOOKUP(H26,$B$4:B26,1,FALSE)</f>
        <v>#N/A</v>
      </c>
    </row>
    <row r="27" spans="2:13" ht="12.75">
      <c r="B27" s="67">
        <f>Results!A30</f>
        <v>0</v>
      </c>
      <c r="C27" s="68">
        <f>Results!C30</f>
        <v>0</v>
      </c>
      <c r="D27" s="68">
        <f>Results!B30</f>
        <v>0</v>
      </c>
      <c r="E27" s="68">
        <f>Results!D30</f>
        <v>0</v>
      </c>
      <c r="F27" s="68" t="str">
        <f>Results!G30</f>
        <v/>
      </c>
      <c r="G27" s="69" t="s">
        <v>179</v>
      </c>
      <c r="H27" s="71" t="e">
        <f>VLOOKUP(B27,Results!$A$8:AK81,37,FALSE)</f>
        <v>#N/A</v>
      </c>
      <c r="I27" s="68" t="e">
        <f>VLOOKUP(H27,Results!A$8:G82,3,FALSE)</f>
        <v>#N/A</v>
      </c>
      <c r="J27" s="68" t="e">
        <f>VLOOKUP(H27,Results!$A$8:G82,2,FALSE)</f>
        <v>#N/A</v>
      </c>
      <c r="K27" s="68" t="e">
        <f>VLOOKUP(H27,Results!$A$8:G82,4,FALSE)</f>
        <v>#N/A</v>
      </c>
      <c r="L27" s="68" t="e">
        <f>VLOOKUP(H27,Results!$A$8:G82,7,FALSE)</f>
        <v>#N/A</v>
      </c>
      <c r="M27" s="1" t="e">
        <f>VLOOKUP(H27,$B$4:B27,1,FALSE)</f>
        <v>#N/A</v>
      </c>
    </row>
    <row r="28" spans="2:13" ht="12.75">
      <c r="B28" s="67">
        <f>Results!A31</f>
        <v>0</v>
      </c>
      <c r="C28" s="68">
        <f>Results!C31</f>
        <v>0</v>
      </c>
      <c r="D28" s="68">
        <f>Results!B31</f>
        <v>0</v>
      </c>
      <c r="E28" s="68">
        <f>Results!D31</f>
        <v>0</v>
      </c>
      <c r="F28" s="68" t="str">
        <f>Results!G31</f>
        <v/>
      </c>
      <c r="G28" s="69" t="s">
        <v>179</v>
      </c>
      <c r="H28" s="71" t="e">
        <f>VLOOKUP(B28,Results!$A$8:AK82,37,FALSE)</f>
        <v>#N/A</v>
      </c>
      <c r="I28" s="68" t="e">
        <f>VLOOKUP(H28,Results!A$8:G83,3,FALSE)</f>
        <v>#N/A</v>
      </c>
      <c r="J28" s="68" t="e">
        <f>VLOOKUP(H28,Results!$A$8:G83,2,FALSE)</f>
        <v>#N/A</v>
      </c>
      <c r="K28" s="68" t="e">
        <f>VLOOKUP(H28,Results!$A$8:G83,4,FALSE)</f>
        <v>#N/A</v>
      </c>
      <c r="L28" s="68" t="e">
        <f>VLOOKUP(H28,Results!$A$8:G83,7,FALSE)</f>
        <v>#N/A</v>
      </c>
      <c r="M28" s="1" t="e">
        <f>VLOOKUP(H28,$B$4:B28,1,FALSE)</f>
        <v>#N/A</v>
      </c>
    </row>
    <row r="29" spans="2:13" ht="12.75">
      <c r="B29" s="67">
        <f>Results!A32</f>
        <v>0</v>
      </c>
      <c r="C29" s="68">
        <f>Results!C32</f>
        <v>0</v>
      </c>
      <c r="D29" s="68">
        <f>Results!B32</f>
        <v>0</v>
      </c>
      <c r="E29" s="68">
        <f>Results!D32</f>
        <v>0</v>
      </c>
      <c r="F29" s="68" t="str">
        <f>Results!G32</f>
        <v/>
      </c>
      <c r="G29" s="69" t="s">
        <v>179</v>
      </c>
      <c r="H29" s="71" t="e">
        <f>VLOOKUP(B29,Results!$A$8:AK83,37,FALSE)</f>
        <v>#N/A</v>
      </c>
      <c r="I29" s="68" t="e">
        <f>VLOOKUP(H29,Results!A$8:G84,3,FALSE)</f>
        <v>#N/A</v>
      </c>
      <c r="J29" s="68" t="e">
        <f>VLOOKUP(H29,Results!$A$8:G84,2,FALSE)</f>
        <v>#N/A</v>
      </c>
      <c r="K29" s="68" t="e">
        <f>VLOOKUP(H29,Results!$A$8:G84,4,FALSE)</f>
        <v>#N/A</v>
      </c>
      <c r="L29" s="68" t="e">
        <f>VLOOKUP(H29,Results!$A$8:G84,7,FALSE)</f>
        <v>#N/A</v>
      </c>
      <c r="M29" s="1" t="e">
        <f>VLOOKUP(H29,$B$4:B29,1,FALSE)</f>
        <v>#N/A</v>
      </c>
    </row>
    <row r="30" spans="2:13" ht="12.75">
      <c r="B30" s="67">
        <f>Results!A33</f>
        <v>0</v>
      </c>
      <c r="C30" s="68">
        <f>Results!C33</f>
        <v>0</v>
      </c>
      <c r="D30" s="68">
        <f>Results!B33</f>
        <v>0</v>
      </c>
      <c r="E30" s="68">
        <f>Results!D33</f>
        <v>0</v>
      </c>
      <c r="F30" s="68" t="str">
        <f>Results!G33</f>
        <v/>
      </c>
      <c r="G30" s="69" t="s">
        <v>179</v>
      </c>
      <c r="H30" s="71" t="e">
        <f>VLOOKUP(B30,Results!$A$8:AK84,37,FALSE)</f>
        <v>#N/A</v>
      </c>
      <c r="I30" s="68" t="e">
        <f>VLOOKUP(H30,Results!A$8:G85,3,FALSE)</f>
        <v>#N/A</v>
      </c>
      <c r="J30" s="68" t="e">
        <f>VLOOKUP(H30,Results!$A$8:G85,2,FALSE)</f>
        <v>#N/A</v>
      </c>
      <c r="K30" s="68" t="e">
        <f>VLOOKUP(H30,Results!$A$8:G85,4,FALSE)</f>
        <v>#N/A</v>
      </c>
      <c r="L30" s="68" t="e">
        <f>VLOOKUP(H30,Results!$A$8:G85,7,FALSE)</f>
        <v>#N/A</v>
      </c>
      <c r="M30" s="1" t="e">
        <f>VLOOKUP(H30,$B$4:B30,1,FALSE)</f>
        <v>#N/A</v>
      </c>
    </row>
    <row r="31" spans="2:13" ht="12.75">
      <c r="B31" s="67">
        <f>Results!A34</f>
        <v>0</v>
      </c>
      <c r="C31" s="68">
        <f>Results!C34</f>
        <v>0</v>
      </c>
      <c r="D31" s="68">
        <f>Results!B34</f>
        <v>0</v>
      </c>
      <c r="E31" s="68">
        <f>Results!D34</f>
        <v>0</v>
      </c>
      <c r="F31" s="68" t="str">
        <f>Results!G34</f>
        <v/>
      </c>
      <c r="G31" s="69" t="s">
        <v>179</v>
      </c>
      <c r="H31" s="71" t="e">
        <f>VLOOKUP(B31,Results!$A$8:AK85,37,FALSE)</f>
        <v>#N/A</v>
      </c>
      <c r="I31" s="68" t="e">
        <f>VLOOKUP(H31,Results!A$8:G86,3,FALSE)</f>
        <v>#N/A</v>
      </c>
      <c r="J31" s="68" t="e">
        <f>VLOOKUP(H31,Results!$A$8:G86,2,FALSE)</f>
        <v>#N/A</v>
      </c>
      <c r="K31" s="68" t="e">
        <f>VLOOKUP(H31,Results!$A$8:G86,4,FALSE)</f>
        <v>#N/A</v>
      </c>
      <c r="L31" s="68" t="e">
        <f>VLOOKUP(H31,Results!$A$8:G86,7,FALSE)</f>
        <v>#N/A</v>
      </c>
      <c r="M31" s="1" t="e">
        <f>VLOOKUP(H31,$B$4:B31,1,FALSE)</f>
        <v>#N/A</v>
      </c>
    </row>
    <row r="32" spans="2:13" ht="12.75">
      <c r="B32" s="67">
        <f>Results!A35</f>
        <v>0</v>
      </c>
      <c r="C32" s="68">
        <f>Results!C35</f>
        <v>0</v>
      </c>
      <c r="D32" s="68">
        <f>Results!B35</f>
        <v>0</v>
      </c>
      <c r="E32" s="68">
        <f>Results!D35</f>
        <v>0</v>
      </c>
      <c r="F32" s="68" t="str">
        <f>Results!G35</f>
        <v/>
      </c>
      <c r="G32" s="69" t="s">
        <v>179</v>
      </c>
      <c r="H32" s="71" t="e">
        <f>VLOOKUP(B32,Results!$A$8:AK86,37,FALSE)</f>
        <v>#N/A</v>
      </c>
      <c r="I32" s="68" t="e">
        <f>VLOOKUP(H32,Results!A$8:G87,3,FALSE)</f>
        <v>#N/A</v>
      </c>
      <c r="J32" s="68" t="e">
        <f>VLOOKUP(H32,Results!$A$8:G87,2,FALSE)</f>
        <v>#N/A</v>
      </c>
      <c r="K32" s="68" t="e">
        <f>VLOOKUP(H32,Results!$A$8:G87,4,FALSE)</f>
        <v>#N/A</v>
      </c>
      <c r="L32" s="68" t="e">
        <f>VLOOKUP(H32,Results!$A$8:G87,7,FALSE)</f>
        <v>#N/A</v>
      </c>
      <c r="M32" s="1" t="e">
        <f>VLOOKUP(H32,$B$4:B32,1,FALSE)</f>
        <v>#N/A</v>
      </c>
    </row>
    <row r="33" spans="2:13" ht="12.75">
      <c r="B33" s="67">
        <f>Results!A36</f>
        <v>0</v>
      </c>
      <c r="C33" s="68">
        <f>Results!C36</f>
        <v>0</v>
      </c>
      <c r="D33" s="68">
        <f>Results!B36</f>
        <v>0</v>
      </c>
      <c r="E33" s="68">
        <f>Results!D36</f>
        <v>0</v>
      </c>
      <c r="F33" s="68" t="str">
        <f>Results!G36</f>
        <v/>
      </c>
      <c r="G33" s="69" t="s">
        <v>179</v>
      </c>
      <c r="H33" s="71" t="e">
        <f>VLOOKUP(B33,Results!$A$8:AK87,37,FALSE)</f>
        <v>#N/A</v>
      </c>
      <c r="I33" s="68" t="e">
        <f>VLOOKUP(H33,Results!A$8:G88,3,FALSE)</f>
        <v>#N/A</v>
      </c>
      <c r="J33" s="68" t="e">
        <f>VLOOKUP(H33,Results!$A$8:G88,2,FALSE)</f>
        <v>#N/A</v>
      </c>
      <c r="K33" s="68" t="e">
        <f>VLOOKUP(H33,Results!$A$8:G88,4,FALSE)</f>
        <v>#N/A</v>
      </c>
      <c r="L33" s="68" t="e">
        <f>VLOOKUP(H33,Results!$A$8:G88,7,FALSE)</f>
        <v>#N/A</v>
      </c>
      <c r="M33" s="1" t="e">
        <f>VLOOKUP(H33,$B$4:B33,1,FALSE)</f>
        <v>#N/A</v>
      </c>
    </row>
    <row r="34" spans="2:13" ht="12.75">
      <c r="B34" s="67">
        <f>Results!A37</f>
        <v>0</v>
      </c>
      <c r="C34" s="68">
        <f>Results!C37</f>
        <v>0</v>
      </c>
      <c r="D34" s="68">
        <f>Results!B37</f>
        <v>0</v>
      </c>
      <c r="E34" s="68">
        <f>Results!D37</f>
        <v>0</v>
      </c>
      <c r="F34" s="68" t="str">
        <f>Results!G37</f>
        <v/>
      </c>
      <c r="G34" s="69" t="s">
        <v>179</v>
      </c>
      <c r="H34" s="71" t="e">
        <f>VLOOKUP(B34,Results!$A$8:AK88,37,FALSE)</f>
        <v>#N/A</v>
      </c>
      <c r="I34" s="68" t="e">
        <f>VLOOKUP(H34,Results!A$8:G89,3,FALSE)</f>
        <v>#N/A</v>
      </c>
      <c r="J34" s="68" t="e">
        <f>VLOOKUP(H34,Results!$A$8:G89,2,FALSE)</f>
        <v>#N/A</v>
      </c>
      <c r="K34" s="68" t="e">
        <f>VLOOKUP(H34,Results!$A$8:G89,4,FALSE)</f>
        <v>#N/A</v>
      </c>
      <c r="L34" s="68" t="e">
        <f>VLOOKUP(H34,Results!$A$8:G89,7,FALSE)</f>
        <v>#N/A</v>
      </c>
      <c r="M34" s="1" t="e">
        <f>VLOOKUP(H34,$B$4:B34,1,FALSE)</f>
        <v>#N/A</v>
      </c>
    </row>
    <row r="35" spans="2:13" ht="12.75">
      <c r="B35" s="67">
        <f>Results!A38</f>
        <v>0</v>
      </c>
      <c r="C35" s="68">
        <f>Results!C38</f>
        <v>0</v>
      </c>
      <c r="D35" s="68">
        <f>Results!B38</f>
        <v>0</v>
      </c>
      <c r="E35" s="68">
        <f>Results!D38</f>
        <v>0</v>
      </c>
      <c r="F35" s="68" t="str">
        <f>Results!G38</f>
        <v/>
      </c>
      <c r="G35" s="69" t="s">
        <v>179</v>
      </c>
      <c r="H35" s="71" t="e">
        <f>VLOOKUP(B35,Results!$A$8:AK89,37,FALSE)</f>
        <v>#N/A</v>
      </c>
      <c r="I35" s="68" t="e">
        <f>VLOOKUP(H35,Results!A$8:G90,3,FALSE)</f>
        <v>#N/A</v>
      </c>
      <c r="J35" s="68" t="e">
        <f>VLOOKUP(H35,Results!$A$8:G90,2,FALSE)</f>
        <v>#N/A</v>
      </c>
      <c r="K35" s="68" t="e">
        <f>VLOOKUP(H35,Results!$A$8:G90,4,FALSE)</f>
        <v>#N/A</v>
      </c>
      <c r="L35" s="68" t="e">
        <f>VLOOKUP(H35,Results!$A$8:G90,7,FALSE)</f>
        <v>#N/A</v>
      </c>
      <c r="M35" s="1" t="e">
        <f>VLOOKUP(H35,$B$4:B35,1,FALSE)</f>
        <v>#N/A</v>
      </c>
    </row>
    <row r="36" spans="2:13" ht="12.75">
      <c r="B36" s="67">
        <f>Results!A39</f>
        <v>0</v>
      </c>
      <c r="C36" s="68">
        <f>Results!C39</f>
        <v>0</v>
      </c>
      <c r="D36" s="68">
        <f>Results!B39</f>
        <v>0</v>
      </c>
      <c r="E36" s="68">
        <f>Results!D39</f>
        <v>0</v>
      </c>
      <c r="F36" s="68" t="str">
        <f>Results!G39</f>
        <v/>
      </c>
      <c r="G36" s="69" t="s">
        <v>179</v>
      </c>
      <c r="H36" s="71" t="e">
        <f>VLOOKUP(B36,Results!$A$8:AK90,37,FALSE)</f>
        <v>#N/A</v>
      </c>
      <c r="I36" s="68" t="e">
        <f>VLOOKUP(H36,Results!A$8:G91,3,FALSE)</f>
        <v>#N/A</v>
      </c>
      <c r="J36" s="68" t="e">
        <f>VLOOKUP(H36,Results!$A$8:G91,2,FALSE)</f>
        <v>#N/A</v>
      </c>
      <c r="K36" s="68" t="e">
        <f>VLOOKUP(H36,Results!$A$8:G91,4,FALSE)</f>
        <v>#N/A</v>
      </c>
      <c r="L36" s="68" t="e">
        <f>VLOOKUP(H36,Results!$A$8:G91,7,FALSE)</f>
        <v>#N/A</v>
      </c>
      <c r="M36" s="1" t="e">
        <f>VLOOKUP(H36,$B$4:B36,1,FALSE)</f>
        <v>#N/A</v>
      </c>
    </row>
    <row r="37" spans="2:13" ht="12.75">
      <c r="B37" s="67">
        <f>Results!A40</f>
        <v>0</v>
      </c>
      <c r="C37" s="68">
        <f>Results!C40</f>
        <v>0</v>
      </c>
      <c r="D37" s="68">
        <f>Results!B40</f>
        <v>0</v>
      </c>
      <c r="E37" s="68">
        <f>Results!D40</f>
        <v>0</v>
      </c>
      <c r="F37" s="68" t="str">
        <f>Results!G40</f>
        <v/>
      </c>
      <c r="G37" s="69" t="s">
        <v>179</v>
      </c>
      <c r="H37" s="71" t="e">
        <f>VLOOKUP(B37,Results!$A$8:AK91,37,FALSE)</f>
        <v>#N/A</v>
      </c>
      <c r="I37" s="68" t="e">
        <f>VLOOKUP(H37,Results!A$8:G92,3,FALSE)</f>
        <v>#N/A</v>
      </c>
      <c r="J37" s="68" t="e">
        <f>VLOOKUP(H37,Results!$A$8:G92,2,FALSE)</f>
        <v>#N/A</v>
      </c>
      <c r="K37" s="68" t="e">
        <f>VLOOKUP(H37,Results!$A$8:G92,4,FALSE)</f>
        <v>#N/A</v>
      </c>
      <c r="L37" s="68" t="e">
        <f>VLOOKUP(H37,Results!$A$8:G92,7,FALSE)</f>
        <v>#N/A</v>
      </c>
      <c r="M37" s="1" t="e">
        <f>VLOOKUP(H37,$B$4:B37,1,FALSE)</f>
        <v>#N/A</v>
      </c>
    </row>
    <row r="38" spans="2:13" ht="12.75">
      <c r="B38" s="67">
        <f>Results!A41</f>
        <v>0</v>
      </c>
      <c r="C38" s="68">
        <f>Results!C41</f>
        <v>0</v>
      </c>
      <c r="D38" s="68">
        <f>Results!B41</f>
        <v>0</v>
      </c>
      <c r="E38" s="68">
        <f>Results!D41</f>
        <v>0</v>
      </c>
      <c r="F38" s="68" t="str">
        <f>Results!G41</f>
        <v/>
      </c>
      <c r="G38" s="69" t="s">
        <v>179</v>
      </c>
      <c r="H38" s="71" t="e">
        <f>VLOOKUP(B38,Results!$A$8:AK92,37,FALSE)</f>
        <v>#N/A</v>
      </c>
      <c r="I38" s="68" t="e">
        <f>VLOOKUP(H38,Results!A$8:G93,3,FALSE)</f>
        <v>#N/A</v>
      </c>
      <c r="J38" s="68" t="e">
        <f>VLOOKUP(H38,Results!$A$8:G93,2,FALSE)</f>
        <v>#N/A</v>
      </c>
      <c r="K38" s="68" t="e">
        <f>VLOOKUP(H38,Results!$A$8:G93,4,FALSE)</f>
        <v>#N/A</v>
      </c>
      <c r="L38" s="68" t="e">
        <f>VLOOKUP(H38,Results!$A$8:G93,7,FALSE)</f>
        <v>#N/A</v>
      </c>
      <c r="M38" s="1" t="e">
        <f>VLOOKUP(H38,$B$4:B38,1,FALSE)</f>
        <v>#N/A</v>
      </c>
    </row>
    <row r="39" spans="2:13" ht="12.75">
      <c r="B39" s="67">
        <f>Results!A42</f>
        <v>0</v>
      </c>
      <c r="C39" s="68">
        <f>Results!C42</f>
        <v>0</v>
      </c>
      <c r="D39" s="68">
        <f>Results!B42</f>
        <v>0</v>
      </c>
      <c r="E39" s="68">
        <f>Results!D42</f>
        <v>0</v>
      </c>
      <c r="F39" s="68" t="str">
        <f>Results!G42</f>
        <v/>
      </c>
      <c r="G39" s="69" t="s">
        <v>179</v>
      </c>
      <c r="H39" s="71" t="e">
        <f>VLOOKUP(B39,Results!$A$8:AK93,37,FALSE)</f>
        <v>#N/A</v>
      </c>
      <c r="I39" s="68" t="e">
        <f>VLOOKUP(H39,Results!A$8:G94,3,FALSE)</f>
        <v>#N/A</v>
      </c>
      <c r="J39" s="68" t="e">
        <f>VLOOKUP(H39,Results!$A$8:G94,2,FALSE)</f>
        <v>#N/A</v>
      </c>
      <c r="K39" s="68" t="e">
        <f>VLOOKUP(H39,Results!$A$8:G94,4,FALSE)</f>
        <v>#N/A</v>
      </c>
      <c r="L39" s="68" t="e">
        <f>VLOOKUP(H39,Results!$A$8:G94,7,FALSE)</f>
        <v>#N/A</v>
      </c>
      <c r="M39" s="1" t="e">
        <f>VLOOKUP(H39,$B$4:B39,1,FALSE)</f>
        <v>#N/A</v>
      </c>
    </row>
    <row r="40" spans="2:13" ht="12.75">
      <c r="B40" s="67">
        <f>Results!A43</f>
        <v>0</v>
      </c>
      <c r="C40" s="68">
        <f>Results!C43</f>
        <v>0</v>
      </c>
      <c r="D40" s="68">
        <f>Results!B43</f>
        <v>0</v>
      </c>
      <c r="E40" s="68">
        <f>Results!D43</f>
        <v>0</v>
      </c>
      <c r="F40" s="68" t="str">
        <f>Results!G43</f>
        <v/>
      </c>
      <c r="G40" s="69" t="s">
        <v>179</v>
      </c>
      <c r="H40" s="71" t="e">
        <f>VLOOKUP(B40,Results!$A$8:AK94,37,FALSE)</f>
        <v>#N/A</v>
      </c>
      <c r="I40" s="68" t="e">
        <f>VLOOKUP(H40,Results!A$8:G95,3,FALSE)</f>
        <v>#N/A</v>
      </c>
      <c r="J40" s="68" t="e">
        <f>VLOOKUP(H40,Results!$A$8:G95,2,FALSE)</f>
        <v>#N/A</v>
      </c>
      <c r="K40" s="68" t="e">
        <f>VLOOKUP(H40,Results!$A$8:G95,4,FALSE)</f>
        <v>#N/A</v>
      </c>
      <c r="L40" s="68" t="e">
        <f>VLOOKUP(H40,Results!$A$8:G95,7,FALSE)</f>
        <v>#N/A</v>
      </c>
      <c r="M40" s="1" t="e">
        <f>VLOOKUP(H40,$B$4:B40,1,FALSE)</f>
        <v>#N/A</v>
      </c>
    </row>
    <row r="41" spans="2:13" ht="12.75">
      <c r="B41" s="67">
        <f>Results!A44</f>
        <v>0</v>
      </c>
      <c r="C41" s="68">
        <f>Results!C44</f>
        <v>0</v>
      </c>
      <c r="D41" s="68">
        <f>Results!B44</f>
        <v>0</v>
      </c>
      <c r="E41" s="68">
        <f>Results!D44</f>
        <v>0</v>
      </c>
      <c r="F41" s="68" t="str">
        <f>Results!G44</f>
        <v/>
      </c>
      <c r="G41" s="69" t="s">
        <v>179</v>
      </c>
      <c r="H41" s="71" t="e">
        <f>VLOOKUP(B41,Results!$A$8:AK95,37,FALSE)</f>
        <v>#N/A</v>
      </c>
      <c r="I41" s="68" t="e">
        <f>VLOOKUP(H41,Results!A$8:G96,3,FALSE)</f>
        <v>#N/A</v>
      </c>
      <c r="J41" s="68" t="e">
        <f>VLOOKUP(H41,Results!$A$8:G96,2,FALSE)</f>
        <v>#N/A</v>
      </c>
      <c r="K41" s="68" t="e">
        <f>VLOOKUP(H41,Results!$A$8:G96,4,FALSE)</f>
        <v>#N/A</v>
      </c>
      <c r="L41" s="68" t="e">
        <f>VLOOKUP(H41,Results!$A$8:G96,7,FALSE)</f>
        <v>#N/A</v>
      </c>
      <c r="M41" s="1" t="e">
        <f>VLOOKUP(H41,$B$4:B41,1,FALSE)</f>
        <v>#N/A</v>
      </c>
    </row>
    <row r="42" spans="2:13" ht="12.75">
      <c r="B42" s="67">
        <f>Results!A45</f>
        <v>0</v>
      </c>
      <c r="C42" s="68">
        <f>Results!C45</f>
        <v>0</v>
      </c>
      <c r="D42" s="68">
        <f>Results!B45</f>
        <v>0</v>
      </c>
      <c r="E42" s="68">
        <f>Results!D45</f>
        <v>0</v>
      </c>
      <c r="F42" s="68" t="str">
        <f>Results!G45</f>
        <v/>
      </c>
      <c r="G42" s="69" t="s">
        <v>179</v>
      </c>
      <c r="H42" s="71" t="e">
        <f>VLOOKUP(B42,Results!$A$8:AK96,37,FALSE)</f>
        <v>#N/A</v>
      </c>
      <c r="I42" s="68" t="e">
        <f>VLOOKUP(H42,Results!A$8:G97,3,FALSE)</f>
        <v>#N/A</v>
      </c>
      <c r="J42" s="68" t="e">
        <f>VLOOKUP(H42,Results!$A$8:G97,2,FALSE)</f>
        <v>#N/A</v>
      </c>
      <c r="K42" s="68" t="e">
        <f>VLOOKUP(H42,Results!$A$8:G97,4,FALSE)</f>
        <v>#N/A</v>
      </c>
      <c r="L42" s="68" t="e">
        <f>VLOOKUP(H42,Results!$A$8:G97,7,FALSE)</f>
        <v>#N/A</v>
      </c>
      <c r="M42" s="1" t="e">
        <f>VLOOKUP(H42,$B$4:B42,1,FALSE)</f>
        <v>#N/A</v>
      </c>
    </row>
    <row r="43" spans="2:13" ht="12.75">
      <c r="B43" s="67">
        <f>Results!A46</f>
        <v>0</v>
      </c>
      <c r="C43" s="68">
        <f>Results!C46</f>
        <v>0</v>
      </c>
      <c r="D43" s="68">
        <f>Results!B46</f>
        <v>0</v>
      </c>
      <c r="E43" s="68">
        <f>Results!D46</f>
        <v>0</v>
      </c>
      <c r="F43" s="68" t="str">
        <f>Results!G46</f>
        <v/>
      </c>
      <c r="G43" s="69" t="s">
        <v>179</v>
      </c>
      <c r="H43" s="71" t="e">
        <f>VLOOKUP(B43,Results!$A$8:AK97,37,FALSE)</f>
        <v>#N/A</v>
      </c>
      <c r="I43" s="68" t="e">
        <f>VLOOKUP(H43,Results!A$8:G98,3,FALSE)</f>
        <v>#N/A</v>
      </c>
      <c r="J43" s="68" t="e">
        <f>VLOOKUP(H43,Results!$A$8:G98,2,FALSE)</f>
        <v>#N/A</v>
      </c>
      <c r="K43" s="68" t="e">
        <f>VLOOKUP(H43,Results!$A$8:G98,4,FALSE)</f>
        <v>#N/A</v>
      </c>
      <c r="L43" s="68" t="e">
        <f>VLOOKUP(H43,Results!$A$8:G98,7,FALSE)</f>
        <v>#N/A</v>
      </c>
      <c r="M43" s="1" t="e">
        <f>VLOOKUP(H43,$B$4:B43,1,FALSE)</f>
        <v>#N/A</v>
      </c>
    </row>
    <row r="44" spans="2:13" ht="12.75">
      <c r="B44" s="67">
        <f>Results!A47</f>
        <v>0</v>
      </c>
      <c r="C44" s="68">
        <f>Results!C47</f>
        <v>0</v>
      </c>
      <c r="D44" s="68">
        <f>Results!B47</f>
        <v>0</v>
      </c>
      <c r="E44" s="68">
        <f>Results!D47</f>
        <v>0</v>
      </c>
      <c r="F44" s="68" t="str">
        <f>Results!G47</f>
        <v/>
      </c>
      <c r="G44" s="69" t="s">
        <v>179</v>
      </c>
      <c r="H44" s="71" t="e">
        <f>VLOOKUP(B44,Results!$A$8:AK98,37,FALSE)</f>
        <v>#N/A</v>
      </c>
      <c r="I44" s="68" t="e">
        <f>VLOOKUP(H44,Results!A$8:G99,3,FALSE)</f>
        <v>#N/A</v>
      </c>
      <c r="J44" s="68" t="e">
        <f>VLOOKUP(H44,Results!$A$8:G99,2,FALSE)</f>
        <v>#N/A</v>
      </c>
      <c r="K44" s="68" t="e">
        <f>VLOOKUP(H44,Results!$A$8:G99,4,FALSE)</f>
        <v>#N/A</v>
      </c>
      <c r="L44" s="68" t="e">
        <f>VLOOKUP(H44,Results!$A$8:G99,7,FALSE)</f>
        <v>#N/A</v>
      </c>
      <c r="M44" s="1" t="e">
        <f>VLOOKUP(H44,$B$4:B44,1,FALSE)</f>
        <v>#N/A</v>
      </c>
    </row>
    <row r="45" spans="2:13" ht="12.75">
      <c r="B45" s="67">
        <f>Results!A48</f>
        <v>0</v>
      </c>
      <c r="C45" s="68">
        <f>Results!C48</f>
        <v>0</v>
      </c>
      <c r="D45" s="68">
        <f>Results!B48</f>
        <v>0</v>
      </c>
      <c r="E45" s="68">
        <f>Results!D48</f>
        <v>0</v>
      </c>
      <c r="F45" s="68" t="str">
        <f>Results!G48</f>
        <v/>
      </c>
      <c r="G45" s="69" t="s">
        <v>179</v>
      </c>
      <c r="H45" s="71" t="e">
        <f>VLOOKUP(B45,Results!$A$8:AK99,37,FALSE)</f>
        <v>#N/A</v>
      </c>
      <c r="I45" s="68" t="e">
        <f>VLOOKUP(H45,Results!A$8:G100,3,FALSE)</f>
        <v>#N/A</v>
      </c>
      <c r="J45" s="68" t="e">
        <f>VLOOKUP(H45,Results!$A$8:G100,2,FALSE)</f>
        <v>#N/A</v>
      </c>
      <c r="K45" s="68" t="e">
        <f>VLOOKUP(H45,Results!$A$8:G100,4,FALSE)</f>
        <v>#N/A</v>
      </c>
      <c r="L45" s="68" t="e">
        <f>VLOOKUP(H45,Results!$A$8:G100,7,FALSE)</f>
        <v>#N/A</v>
      </c>
      <c r="M45" s="1" t="e">
        <f>VLOOKUP(H45,$B$4:B45,1,FALSE)</f>
        <v>#N/A</v>
      </c>
    </row>
    <row r="46" spans="2:13" ht="12.75">
      <c r="B46" s="67">
        <f>Results!A49</f>
        <v>0</v>
      </c>
      <c r="C46" s="68">
        <f>Results!C49</f>
        <v>0</v>
      </c>
      <c r="D46" s="68">
        <f>Results!B49</f>
        <v>0</v>
      </c>
      <c r="E46" s="68">
        <f>Results!D49</f>
        <v>0</v>
      </c>
      <c r="F46" s="68" t="str">
        <f>Results!G49</f>
        <v/>
      </c>
      <c r="G46" s="69" t="s">
        <v>179</v>
      </c>
      <c r="H46" s="71" t="e">
        <f>VLOOKUP(B46,Results!$A$8:AK100,37,FALSE)</f>
        <v>#N/A</v>
      </c>
      <c r="I46" s="68" t="e">
        <f>VLOOKUP(H46,Results!A$8:G101,3,FALSE)</f>
        <v>#N/A</v>
      </c>
      <c r="J46" s="68" t="e">
        <f>VLOOKUP(H46,Results!$A$8:G101,2,FALSE)</f>
        <v>#N/A</v>
      </c>
      <c r="K46" s="68" t="e">
        <f>VLOOKUP(H46,Results!$A$8:G101,4,FALSE)</f>
        <v>#N/A</v>
      </c>
      <c r="L46" s="68" t="e">
        <f>VLOOKUP(H46,Results!$A$8:G101,7,FALSE)</f>
        <v>#N/A</v>
      </c>
      <c r="M46" s="1" t="e">
        <f>VLOOKUP(H46,$B$4:B46,1,FALSE)</f>
        <v>#N/A</v>
      </c>
    </row>
    <row r="47" spans="2:13" ht="12.75">
      <c r="B47" s="67">
        <f>Results!A50</f>
        <v>0</v>
      </c>
      <c r="C47" s="68">
        <f>Results!C50</f>
        <v>0</v>
      </c>
      <c r="D47" s="68">
        <f>Results!B50</f>
        <v>0</v>
      </c>
      <c r="E47" s="68">
        <f>Results!D50</f>
        <v>0</v>
      </c>
      <c r="F47" s="68" t="str">
        <f>Results!G50</f>
        <v/>
      </c>
      <c r="G47" s="69" t="s">
        <v>179</v>
      </c>
      <c r="H47" s="71" t="e">
        <f>VLOOKUP(B47,Results!$A$8:AK101,37,FALSE)</f>
        <v>#N/A</v>
      </c>
      <c r="I47" s="68" t="e">
        <f>VLOOKUP(H47,Results!A$8:G102,3,FALSE)</f>
        <v>#N/A</v>
      </c>
      <c r="J47" s="68" t="e">
        <f>VLOOKUP(H47,Results!$A$8:G102,2,FALSE)</f>
        <v>#N/A</v>
      </c>
      <c r="K47" s="68" t="e">
        <f>VLOOKUP(H47,Results!$A$8:G102,4,FALSE)</f>
        <v>#N/A</v>
      </c>
      <c r="L47" s="68" t="e">
        <f>VLOOKUP(H47,Results!$A$8:G102,7,FALSE)</f>
        <v>#N/A</v>
      </c>
      <c r="M47" s="1" t="e">
        <f>VLOOKUP(H47,$B$4:B47,1,FALSE)</f>
        <v>#N/A</v>
      </c>
    </row>
    <row r="48" spans="2:13" ht="12.75">
      <c r="B48" s="67">
        <f>Results!A51</f>
        <v>0</v>
      </c>
      <c r="C48" s="68">
        <f>Results!C51</f>
        <v>0</v>
      </c>
      <c r="D48" s="68">
        <f>Results!B51</f>
        <v>0</v>
      </c>
      <c r="E48" s="68">
        <f>Results!D51</f>
        <v>0</v>
      </c>
      <c r="F48" s="68" t="str">
        <f>Results!G51</f>
        <v/>
      </c>
      <c r="G48" s="69" t="s">
        <v>179</v>
      </c>
      <c r="H48" s="71" t="e">
        <f>VLOOKUP(B48,Results!$A$8:AK102,37,FALSE)</f>
        <v>#N/A</v>
      </c>
      <c r="I48" s="68" t="e">
        <f>VLOOKUP(H48,Results!A$8:G103,3,FALSE)</f>
        <v>#N/A</v>
      </c>
      <c r="J48" s="68" t="e">
        <f>VLOOKUP(H48,Results!$A$8:G103,2,FALSE)</f>
        <v>#N/A</v>
      </c>
      <c r="K48" s="68" t="e">
        <f>VLOOKUP(H48,Results!$A$8:G103,4,FALSE)</f>
        <v>#N/A</v>
      </c>
      <c r="L48" s="68" t="e">
        <f>VLOOKUP(H48,Results!$A$8:G103,7,FALSE)</f>
        <v>#N/A</v>
      </c>
      <c r="M48" s="1" t="e">
        <f>VLOOKUP(H48,$B$4:B48,1,FALSE)</f>
        <v>#N/A</v>
      </c>
    </row>
    <row r="49" spans="2:13" ht="12.75">
      <c r="B49" s="67">
        <f>Results!A52</f>
        <v>0</v>
      </c>
      <c r="C49" s="68">
        <f>Results!C52</f>
        <v>0</v>
      </c>
      <c r="D49" s="68">
        <f>Results!B52</f>
        <v>0</v>
      </c>
      <c r="E49" s="68">
        <f>Results!D52</f>
        <v>0</v>
      </c>
      <c r="F49" s="68" t="str">
        <f>Results!G52</f>
        <v/>
      </c>
      <c r="G49" s="69" t="s">
        <v>179</v>
      </c>
      <c r="H49" s="71" t="e">
        <f>VLOOKUP(B49,Results!$A$8:AK103,37,FALSE)</f>
        <v>#N/A</v>
      </c>
      <c r="I49" s="68" t="e">
        <f>VLOOKUP(H49,Results!A$8:G104,3,FALSE)</f>
        <v>#N/A</v>
      </c>
      <c r="J49" s="68" t="e">
        <f>VLOOKUP(H49,Results!$A$8:G104,2,FALSE)</f>
        <v>#N/A</v>
      </c>
      <c r="K49" s="68" t="e">
        <f>VLOOKUP(H49,Results!$A$8:G104,4,FALSE)</f>
        <v>#N/A</v>
      </c>
      <c r="L49" s="68" t="e">
        <f>VLOOKUP(H49,Results!$A$8:G104,7,FALSE)</f>
        <v>#N/A</v>
      </c>
      <c r="M49" s="1" t="e">
        <f>VLOOKUP(H49,$B$4:B49,1,FALSE)</f>
        <v>#N/A</v>
      </c>
    </row>
    <row r="50" spans="2:13" ht="12.75">
      <c r="B50" s="67">
        <f>Results!A53</f>
        <v>0</v>
      </c>
      <c r="C50" s="68">
        <f>Results!C53</f>
        <v>0</v>
      </c>
      <c r="D50" s="68">
        <f>Results!B53</f>
        <v>0</v>
      </c>
      <c r="E50" s="68">
        <f>Results!D53</f>
        <v>0</v>
      </c>
      <c r="F50" s="68" t="str">
        <f>Results!G53</f>
        <v/>
      </c>
      <c r="G50" s="69" t="s">
        <v>179</v>
      </c>
      <c r="H50" s="71" t="e">
        <f>VLOOKUP(B50,Results!$A$8:AK104,37,FALSE)</f>
        <v>#N/A</v>
      </c>
      <c r="I50" s="68" t="e">
        <f>VLOOKUP(H50,Results!A$8:G105,3,FALSE)</f>
        <v>#N/A</v>
      </c>
      <c r="J50" s="68" t="e">
        <f>VLOOKUP(H50,Results!$A$8:G105,2,FALSE)</f>
        <v>#N/A</v>
      </c>
      <c r="K50" s="68" t="e">
        <f>VLOOKUP(H50,Results!$A$8:G105,4,FALSE)</f>
        <v>#N/A</v>
      </c>
      <c r="L50" s="68" t="e">
        <f>VLOOKUP(H50,Results!$A$8:G105,7,FALSE)</f>
        <v>#N/A</v>
      </c>
      <c r="M50" s="1" t="e">
        <f>VLOOKUP(H50,$B$4:B50,1,FALSE)</f>
        <v>#N/A</v>
      </c>
    </row>
    <row r="51" spans="2:13" ht="12.75">
      <c r="B51" s="67">
        <f>Results!A54</f>
        <v>0</v>
      </c>
      <c r="C51" s="68">
        <f>Results!C54</f>
        <v>0</v>
      </c>
      <c r="D51" s="68">
        <f>Results!B54</f>
        <v>0</v>
      </c>
      <c r="E51" s="68">
        <f>Results!D54</f>
        <v>0</v>
      </c>
      <c r="F51" s="68" t="str">
        <f>Results!G54</f>
        <v/>
      </c>
      <c r="G51" s="69" t="s">
        <v>179</v>
      </c>
      <c r="H51" s="71" t="e">
        <f>VLOOKUP(B51,Results!$A$8:AK105,37,FALSE)</f>
        <v>#N/A</v>
      </c>
      <c r="I51" s="68" t="e">
        <f>VLOOKUP(H51,Results!A$8:G106,3,FALSE)</f>
        <v>#N/A</v>
      </c>
      <c r="J51" s="68" t="e">
        <f>VLOOKUP(H51,Results!$A$8:G106,2,FALSE)</f>
        <v>#N/A</v>
      </c>
      <c r="K51" s="68" t="e">
        <f>VLOOKUP(H51,Results!$A$8:G106,4,FALSE)</f>
        <v>#N/A</v>
      </c>
      <c r="L51" s="68" t="e">
        <f>VLOOKUP(H51,Results!$A$8:G106,7,FALSE)</f>
        <v>#N/A</v>
      </c>
      <c r="M51" s="1" t="e">
        <f>VLOOKUP(H51,$B$4:B51,1,FALSE)</f>
        <v>#N/A</v>
      </c>
    </row>
    <row r="52" spans="2:13" ht="12.75">
      <c r="B52" s="67">
        <f>Results!A55</f>
        <v>0</v>
      </c>
      <c r="C52" s="68">
        <f>Results!C55</f>
        <v>0</v>
      </c>
      <c r="D52" s="68">
        <f>Results!B55</f>
        <v>0</v>
      </c>
      <c r="E52" s="68">
        <f>Results!D55</f>
        <v>0</v>
      </c>
      <c r="F52" s="68" t="str">
        <f>Results!G55</f>
        <v/>
      </c>
      <c r="G52" s="69" t="s">
        <v>179</v>
      </c>
      <c r="H52" s="71" t="e">
        <f>VLOOKUP(B52,Results!$A$8:AK106,37,FALSE)</f>
        <v>#N/A</v>
      </c>
      <c r="I52" s="68" t="e">
        <f>VLOOKUP(H52,Results!A$8:G108,3,FALSE)</f>
        <v>#N/A</v>
      </c>
      <c r="J52" s="68" t="e">
        <f>VLOOKUP(H52,Results!$A$8:G108,2,FALSE)</f>
        <v>#N/A</v>
      </c>
      <c r="K52" s="68" t="e">
        <f>VLOOKUP(H52,Results!$A$8:G108,4,FALSE)</f>
        <v>#N/A</v>
      </c>
      <c r="L52" s="68" t="e">
        <f>VLOOKUP(H52,Results!$A$8:G108,7,FALSE)</f>
        <v>#N/A</v>
      </c>
      <c r="M52" s="1" t="e">
        <f>VLOOKUP(H52,$B$4:B52,1,FALSE)</f>
        <v>#N/A</v>
      </c>
    </row>
    <row r="53" spans="2:13" ht="12.75">
      <c r="B53" s="67">
        <f>Results!A56</f>
        <v>0</v>
      </c>
      <c r="C53" s="68">
        <f>Results!C56</f>
        <v>0</v>
      </c>
      <c r="D53" s="68">
        <f>Results!B56</f>
        <v>0</v>
      </c>
      <c r="E53" s="68">
        <f>Results!D56</f>
        <v>0</v>
      </c>
      <c r="F53" s="68" t="str">
        <f>Results!G56</f>
        <v/>
      </c>
      <c r="G53" s="69" t="s">
        <v>179</v>
      </c>
      <c r="H53" s="71" t="e">
        <f>VLOOKUP(B53,Results!$A$8:AK108,37,FALSE)</f>
        <v>#N/A</v>
      </c>
      <c r="I53" s="68" t="e">
        <f>VLOOKUP(H53,Results!A$8:G109,3,FALSE)</f>
        <v>#N/A</v>
      </c>
      <c r="J53" s="68" t="e">
        <f>VLOOKUP(H53,Results!$A$8:G109,2,FALSE)</f>
        <v>#N/A</v>
      </c>
      <c r="K53" s="68" t="e">
        <f>VLOOKUP(H53,Results!$A$8:G109,4,FALSE)</f>
        <v>#N/A</v>
      </c>
      <c r="L53" s="68" t="e">
        <f>VLOOKUP(H53,Results!$A$8:G109,7,FALSE)</f>
        <v>#N/A</v>
      </c>
      <c r="M53" s="1" t="e">
        <f>VLOOKUP(H53,$B$4:B53,1,FALSE)</f>
        <v>#N/A</v>
      </c>
    </row>
    <row r="54" spans="2:13" ht="12.75">
      <c r="B54" s="67">
        <f>Results!A57</f>
        <v>0</v>
      </c>
      <c r="C54" s="68">
        <f>Results!C57</f>
        <v>0</v>
      </c>
      <c r="D54" s="68">
        <f>Results!B57</f>
        <v>0</v>
      </c>
      <c r="E54" s="68">
        <f>Results!D57</f>
        <v>0</v>
      </c>
      <c r="F54" s="68" t="str">
        <f>Results!G57</f>
        <v/>
      </c>
      <c r="G54" s="69" t="s">
        <v>179</v>
      </c>
      <c r="H54" s="71" t="e">
        <f>VLOOKUP(B54,Results!$A$8:AK109,37,FALSE)</f>
        <v>#N/A</v>
      </c>
      <c r="I54" s="68" t="e">
        <f>VLOOKUP(H54,Results!A$8:G110,3,FALSE)</f>
        <v>#N/A</v>
      </c>
      <c r="J54" s="68" t="e">
        <f>VLOOKUP(H54,Results!$A$8:G110,2,FALSE)</f>
        <v>#N/A</v>
      </c>
      <c r="K54" s="68" t="e">
        <f>VLOOKUP(H54,Results!$A$8:G110,4,FALSE)</f>
        <v>#N/A</v>
      </c>
      <c r="L54" s="68" t="e">
        <f>VLOOKUP(H54,Results!$A$8:G110,7,FALSE)</f>
        <v>#N/A</v>
      </c>
      <c r="M54" s="1" t="e">
        <f>VLOOKUP(H54,$B$4:B54,1,FALSE)</f>
        <v>#N/A</v>
      </c>
    </row>
    <row r="55" spans="2:13" ht="12.75">
      <c r="B55" s="67">
        <f>Results!A58</f>
        <v>0</v>
      </c>
      <c r="C55" s="68">
        <f>Results!C58</f>
        <v>0</v>
      </c>
      <c r="D55" s="68">
        <f>Results!B58</f>
        <v>0</v>
      </c>
      <c r="E55" s="68">
        <f>Results!D58</f>
        <v>0</v>
      </c>
      <c r="F55" s="68" t="str">
        <f>Results!G58</f>
        <v/>
      </c>
      <c r="G55" s="69" t="s">
        <v>179</v>
      </c>
      <c r="H55" s="71" t="e">
        <f>VLOOKUP(B55,Results!$A$8:AK110,37,FALSE)</f>
        <v>#N/A</v>
      </c>
      <c r="I55" s="68" t="e">
        <f>VLOOKUP(H55,Results!A$8:G111,3,FALSE)</f>
        <v>#N/A</v>
      </c>
      <c r="J55" s="68" t="e">
        <f>VLOOKUP(H55,Results!$A$8:G111,2,FALSE)</f>
        <v>#N/A</v>
      </c>
      <c r="K55" s="68" t="e">
        <f>VLOOKUP(H55,Results!$A$8:G111,4,FALSE)</f>
        <v>#N/A</v>
      </c>
      <c r="L55" s="68" t="e">
        <f>VLOOKUP(H55,Results!$A$8:G111,7,FALSE)</f>
        <v>#N/A</v>
      </c>
      <c r="M55" s="1" t="e">
        <f>VLOOKUP(H55,$B$4:B55,1,FALSE)</f>
        <v>#N/A</v>
      </c>
    </row>
    <row r="56" spans="2:13" ht="12.75">
      <c r="B56" s="67">
        <f>Results!A59</f>
        <v>0</v>
      </c>
      <c r="C56" s="68">
        <f>Results!C59</f>
        <v>0</v>
      </c>
      <c r="D56" s="68">
        <f>Results!B59</f>
        <v>0</v>
      </c>
      <c r="E56" s="68">
        <f>Results!D59</f>
        <v>0</v>
      </c>
      <c r="F56" s="68" t="str">
        <f>Results!G59</f>
        <v/>
      </c>
      <c r="G56" s="69" t="s">
        <v>179</v>
      </c>
      <c r="H56" s="71" t="e">
        <f>VLOOKUP(B56,Results!$A$8:AK111,37,FALSE)</f>
        <v>#N/A</v>
      </c>
      <c r="I56" s="68" t="e">
        <f>VLOOKUP(H56,Results!A$8:G112,3,FALSE)</f>
        <v>#N/A</v>
      </c>
      <c r="J56" s="68" t="e">
        <f>VLOOKUP(H56,Results!$A$8:G112,2,FALSE)</f>
        <v>#N/A</v>
      </c>
      <c r="K56" s="68" t="e">
        <f>VLOOKUP(H56,Results!$A$8:G112,4,FALSE)</f>
        <v>#N/A</v>
      </c>
      <c r="L56" s="68" t="e">
        <f>VLOOKUP(H56,Results!$A$8:G112,7,FALSE)</f>
        <v>#N/A</v>
      </c>
      <c r="M56" s="1" t="e">
        <f>VLOOKUP(H56,$B$4:B56,1,FALSE)</f>
        <v>#N/A</v>
      </c>
    </row>
    <row r="57" spans="2:13" ht="12.75">
      <c r="B57" s="67">
        <f>Results!A60</f>
        <v>0</v>
      </c>
      <c r="C57" s="68">
        <f>Results!C60</f>
        <v>0</v>
      </c>
      <c r="D57" s="68">
        <f>Results!B60</f>
        <v>0</v>
      </c>
      <c r="E57" s="68">
        <f>Results!D60</f>
        <v>0</v>
      </c>
      <c r="F57" s="68" t="str">
        <f>Results!G60</f>
        <v/>
      </c>
      <c r="G57" s="69" t="s">
        <v>179</v>
      </c>
      <c r="H57" s="71" t="e">
        <f>VLOOKUP(B57,Results!$A$8:AK112,37,FALSE)</f>
        <v>#N/A</v>
      </c>
      <c r="I57" s="68" t="e">
        <f>VLOOKUP(H57,Results!A$8:G113,3,FALSE)</f>
        <v>#N/A</v>
      </c>
      <c r="J57" s="68" t="e">
        <f>VLOOKUP(H57,Results!$A$8:G113,2,FALSE)</f>
        <v>#N/A</v>
      </c>
      <c r="K57" s="68" t="e">
        <f>VLOOKUP(H57,Results!$A$8:G113,4,FALSE)</f>
        <v>#N/A</v>
      </c>
      <c r="L57" s="68" t="e">
        <f>VLOOKUP(H57,Results!$A$8:G113,7,FALSE)</f>
        <v>#N/A</v>
      </c>
      <c r="M57" s="1" t="e">
        <f>VLOOKUP(H57,$B$4:B57,1,FALSE)</f>
        <v>#N/A</v>
      </c>
    </row>
    <row r="58" spans="2:13" ht="12.75">
      <c r="B58" s="67">
        <f>Results!A61</f>
        <v>0</v>
      </c>
      <c r="C58" s="68">
        <f>Results!C61</f>
        <v>0</v>
      </c>
      <c r="D58" s="68">
        <f>Results!B61</f>
        <v>0</v>
      </c>
      <c r="E58" s="68">
        <f>Results!D61</f>
        <v>0</v>
      </c>
      <c r="F58" s="68" t="str">
        <f>Results!G61</f>
        <v/>
      </c>
      <c r="G58" s="69" t="s">
        <v>179</v>
      </c>
      <c r="H58" s="71" t="e">
        <f>VLOOKUP(B58,Results!$A$8:AK113,37,FALSE)</f>
        <v>#N/A</v>
      </c>
      <c r="I58" s="68" t="e">
        <f>VLOOKUP(H58,Results!A$8:G114,3,FALSE)</f>
        <v>#N/A</v>
      </c>
      <c r="J58" s="68" t="e">
        <f>VLOOKUP(H58,Results!$A$8:G114,2,FALSE)</f>
        <v>#N/A</v>
      </c>
      <c r="K58" s="68" t="e">
        <f>VLOOKUP(H58,Results!$A$8:G114,4,FALSE)</f>
        <v>#N/A</v>
      </c>
      <c r="L58" s="68" t="e">
        <f>VLOOKUP(H58,Results!$A$8:G114,7,FALSE)</f>
        <v>#N/A</v>
      </c>
      <c r="M58" s="1" t="e">
        <f>VLOOKUP(H58,$B$4:B58,1,FALSE)</f>
        <v>#N/A</v>
      </c>
    </row>
    <row r="59" spans="2:13" ht="12.75">
      <c r="B59" s="67">
        <f>Results!A62</f>
        <v>0</v>
      </c>
      <c r="C59" s="68">
        <f>Results!C62</f>
        <v>0</v>
      </c>
      <c r="D59" s="68">
        <f>Results!B62</f>
        <v>0</v>
      </c>
      <c r="E59" s="68">
        <f>Results!D62</f>
        <v>0</v>
      </c>
      <c r="F59" s="68">
        <f>Results!G62</f>
        <v>0</v>
      </c>
      <c r="G59" s="69" t="s">
        <v>179</v>
      </c>
      <c r="H59" s="71" t="e">
        <f>VLOOKUP(B59,Results!$A$8:AK114,37,FALSE)</f>
        <v>#N/A</v>
      </c>
      <c r="I59" s="68" t="e">
        <f>VLOOKUP(H59,Results!A$8:G115,3,FALSE)</f>
        <v>#N/A</v>
      </c>
      <c r="J59" s="68" t="e">
        <f>VLOOKUP(H59,Results!$A$8:G115,2,FALSE)</f>
        <v>#N/A</v>
      </c>
      <c r="K59" s="68" t="e">
        <f>VLOOKUP(H59,Results!$A$8:G115,4,FALSE)</f>
        <v>#N/A</v>
      </c>
      <c r="L59" s="68" t="e">
        <f>VLOOKUP(H59,Results!$A$8:G115,7,FALSE)</f>
        <v>#N/A</v>
      </c>
      <c r="M59" s="1" t="e">
        <f>VLOOKUP(H59,$B$4:B59,1,FALSE)</f>
        <v>#N/A</v>
      </c>
    </row>
    <row r="60" spans="2:13" ht="12.75">
      <c r="B60" s="67">
        <f>Results!A63</f>
        <v>0</v>
      </c>
      <c r="C60" s="68">
        <f>Results!C63</f>
        <v>0</v>
      </c>
      <c r="D60" s="68">
        <f>Results!B63</f>
        <v>0</v>
      </c>
      <c r="E60" s="68">
        <f>Results!D63</f>
        <v>0</v>
      </c>
      <c r="F60" s="68">
        <f>Results!G63</f>
        <v>0</v>
      </c>
      <c r="G60" s="69" t="s">
        <v>179</v>
      </c>
      <c r="H60" s="71" t="e">
        <f>VLOOKUP(B60,Results!$A$8:AK115,37,FALSE)</f>
        <v>#N/A</v>
      </c>
      <c r="I60" s="68" t="e">
        <f>VLOOKUP(H60,Results!A$8:G116,3,FALSE)</f>
        <v>#N/A</v>
      </c>
      <c r="J60" s="68" t="e">
        <f>VLOOKUP(H60,Results!$A$8:G116,2,FALSE)</f>
        <v>#N/A</v>
      </c>
      <c r="K60" s="68" t="e">
        <f>VLOOKUP(H60,Results!$A$8:G116,4,FALSE)</f>
        <v>#N/A</v>
      </c>
      <c r="L60" s="68" t="e">
        <f>VLOOKUP(H60,Results!$A$8:G116,7,FALSE)</f>
        <v>#N/A</v>
      </c>
      <c r="M60" s="1" t="e">
        <f>VLOOKUP(H60,$B$4:B60,1,FALSE)</f>
        <v>#N/A</v>
      </c>
    </row>
    <row r="61" spans="2:13" ht="12.75">
      <c r="B61" s="67">
        <f>Results!A64</f>
        <v>0</v>
      </c>
      <c r="C61" s="68">
        <f>Results!C64</f>
        <v>0</v>
      </c>
      <c r="D61" s="68">
        <f>Results!B64</f>
        <v>0</v>
      </c>
      <c r="E61" s="68">
        <f>Results!D64</f>
        <v>0</v>
      </c>
      <c r="F61" s="68">
        <f>Results!G64</f>
        <v>0</v>
      </c>
      <c r="G61" s="69" t="s">
        <v>179</v>
      </c>
      <c r="H61" s="71" t="e">
        <f>VLOOKUP(B61,Results!$A$8:AK116,37,FALSE)</f>
        <v>#N/A</v>
      </c>
      <c r="I61" s="68" t="e">
        <f>VLOOKUP(H61,Results!A$8:G117,3,FALSE)</f>
        <v>#N/A</v>
      </c>
      <c r="J61" s="68" t="e">
        <f>VLOOKUP(H61,Results!$A$8:G117,2,FALSE)</f>
        <v>#N/A</v>
      </c>
      <c r="K61" s="68" t="e">
        <f>VLOOKUP(H61,Results!$A$8:G117,4,FALSE)</f>
        <v>#N/A</v>
      </c>
      <c r="L61" s="68" t="e">
        <f>VLOOKUP(H61,Results!$A$8:G117,7,FALSE)</f>
        <v>#N/A</v>
      </c>
      <c r="M61" s="1" t="e">
        <f>VLOOKUP(H61,$B$4:B61,1,FALSE)</f>
        <v>#N/A</v>
      </c>
    </row>
    <row r="62" spans="2:13" ht="12.75">
      <c r="B62" s="67">
        <f>Results!A65</f>
        <v>0</v>
      </c>
      <c r="C62" s="68">
        <f>Results!C65</f>
        <v>0</v>
      </c>
      <c r="D62" s="68">
        <f>Results!B65</f>
        <v>0</v>
      </c>
      <c r="E62" s="68">
        <f>Results!D65</f>
        <v>0</v>
      </c>
      <c r="F62" s="68">
        <f>Results!G65</f>
        <v>0</v>
      </c>
      <c r="G62" s="69" t="s">
        <v>179</v>
      </c>
      <c r="H62" s="71" t="e">
        <f>VLOOKUP(B62,Results!$A$8:AK117,37,FALSE)</f>
        <v>#N/A</v>
      </c>
      <c r="I62" s="68" t="e">
        <f>VLOOKUP(H62,Results!A$8:G118,3,FALSE)</f>
        <v>#N/A</v>
      </c>
      <c r="J62" s="68" t="e">
        <f>VLOOKUP(H62,Results!$A$8:G118,2,FALSE)</f>
        <v>#N/A</v>
      </c>
      <c r="K62" s="68" t="e">
        <f>VLOOKUP(H62,Results!$A$8:G118,4,FALSE)</f>
        <v>#N/A</v>
      </c>
      <c r="L62" s="68" t="e">
        <f>VLOOKUP(H62,Results!$A$8:G118,7,FALSE)</f>
        <v>#N/A</v>
      </c>
      <c r="M62" s="1" t="e">
        <f>VLOOKUP(H62,$B$4:B62,1,FALSE)</f>
        <v>#N/A</v>
      </c>
    </row>
    <row r="63" spans="2:13" ht="12.75">
      <c r="B63" s="67">
        <f>Results!A66</f>
        <v>0</v>
      </c>
      <c r="C63" s="68">
        <f>Results!C66</f>
        <v>0</v>
      </c>
      <c r="D63" s="68">
        <f>Results!B66</f>
        <v>0</v>
      </c>
      <c r="E63" s="68">
        <f>Results!D66</f>
        <v>0</v>
      </c>
      <c r="F63" s="68">
        <f>Results!G66</f>
        <v>0</v>
      </c>
      <c r="G63" s="69" t="s">
        <v>179</v>
      </c>
      <c r="H63" s="71" t="e">
        <f>VLOOKUP(B63,Results!$A$8:AK118,37,FALSE)</f>
        <v>#N/A</v>
      </c>
      <c r="I63" s="68" t="e">
        <f>VLOOKUP(H63,Results!A$8:G119,3,FALSE)</f>
        <v>#N/A</v>
      </c>
      <c r="J63" s="68" t="e">
        <f>VLOOKUP(H63,Results!$A$8:G119,2,FALSE)</f>
        <v>#N/A</v>
      </c>
      <c r="K63" s="68" t="e">
        <f>VLOOKUP(H63,Results!$A$8:G119,4,FALSE)</f>
        <v>#N/A</v>
      </c>
      <c r="L63" s="68" t="e">
        <f>VLOOKUP(H63,Results!$A$8:G119,7,FALSE)</f>
        <v>#N/A</v>
      </c>
      <c r="M63" s="1" t="e">
        <f>VLOOKUP(H63,$B$4:B63,1,FALSE)</f>
        <v>#N/A</v>
      </c>
    </row>
    <row r="64" spans="2:13" ht="12.75"/>
  </sheetData>
  <autoFilter ref="M1:M76"/>
  <pageMargins left="0.7" right="0.7" top="0.75" bottom="0.75" header="0.3" footer="0.3"/>
  <pageSetup paperSize="0" scale="8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Results</vt:lpstr>
      <vt:lpstr>Instructions</vt:lpstr>
      <vt:lpstr>Round Draws</vt:lpstr>
      <vt:lpstr>Armees</vt:lpstr>
      <vt:lpstr>Round 1</vt:lpstr>
      <vt:lpstr>Round 2</vt:lpstr>
      <vt:lpstr>Round 3</vt:lpstr>
      <vt:lpstr>Round 4</vt:lpstr>
      <vt:lpstr>Round 5</vt:lpstr>
      <vt:lpstr>Round 6</vt:lpstr>
      <vt:lpstr>Round 7</vt:lpstr>
      <vt:lpstr>Round 8</vt:lpstr>
      <vt:lpstr>Sheet1</vt:lpstr>
    </vt:vector>
  </TitlesOfParts>
  <Company>MERIAL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MERIAL</dc:creator>
  <cp:lastModifiedBy>Tim Porter</cp:lastModifiedBy>
  <cp:lastPrinted>2022-04-21T18:24:04Z</cp:lastPrinted>
  <dcterms:created xsi:type="dcterms:W3CDTF">2008-11-12T11:12:51Z</dcterms:created>
  <dcterms:modified xsi:type="dcterms:W3CDTF">2022-11-01T17:50:58Z</dcterms:modified>
</cp:coreProperties>
</file>